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embeddings/oleObject1.bin" ContentType="application/vnd.openxmlformats-officedocument.oleObject"/>
  <Override PartName="/xl/comments8.xml" ContentType="application/vnd.openxmlformats-officedocument.spreadsheetml.comments+xml"/>
  <Override PartName="/xl/drawings/drawing13.xml" ContentType="application/vnd.openxmlformats-officedocument.drawing+xml"/>
  <Override PartName="/xl/charts/chart1.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D:\AIHA\Risk Committee\Risk Courses\AIHA UCM Agreement\Deliverables\"/>
    </mc:Choice>
  </mc:AlternateContent>
  <xr:revisionPtr revIDLastSave="0" documentId="13_ncr:1_{149FEA84-8BF7-4940-B8DF-CF4B28C8F56F}" xr6:coauthVersionLast="47" xr6:coauthVersionMax="47" xr10:uidLastSave="{00000000-0000-0000-0000-000000000000}"/>
  <bookViews>
    <workbookView showSheetTabs="0" xWindow="-120" yWindow="-120" windowWidth="20730" windowHeight="11160" xr2:uid="{00000000-000D-0000-FFFF-FFFF00000000}"/>
  </bookViews>
  <sheets>
    <sheet name="Main Menu" sheetId="16" r:id="rId1"/>
    <sheet name="Context" sheetId="17" r:id="rId2"/>
    <sheet name="Key BO" sheetId="18" r:id="rId3"/>
    <sheet name="ID Risks" sheetId="19" r:id="rId4"/>
    <sheet name="RAM FA and NFB" sheetId="8" r:id="rId5"/>
    <sheet name="RAM CS" sheetId="2" r:id="rId6"/>
    <sheet name="RR HoC" sheetId="3" r:id="rId7"/>
    <sheet name="RAM FS" sheetId="4" r:id="rId8"/>
    <sheet name="RAM CS 5x5" sheetId="5" r:id="rId9"/>
    <sheet name="RR HoC 5x5" sheetId="6" r:id="rId10"/>
    <sheet name="RAM FS 5x5" sheetId="7" r:id="rId11"/>
    <sheet name="CBA ROI" sheetId="14" r:id="rId12"/>
    <sheet name="FA Sum PtD" sheetId="11" r:id="rId13"/>
    <sheet name=" NFB 1" sheetId="12" r:id="rId14"/>
    <sheet name="NFB 2" sheetId="13" r:id="rId15"/>
    <sheet name="5 Min ES" sheetId="20" r:id="rId16"/>
  </sheets>
  <externalReferences>
    <externalReference r:id="rId17"/>
    <externalReference r:id="rId18"/>
    <externalReference r:id="rId19"/>
    <externalReference r:id="rId20"/>
    <externalReference r:id="rId21"/>
    <externalReference r:id="rId22"/>
  </externalReferences>
  <definedNames>
    <definedName name="CategoryList">[1]!Categories[Category]</definedName>
    <definedName name="cfProblem" localSheetId="13">((MAX(IFERROR(MATCH({"a","a/r"},'[2]RACI Charts'!1:1,0),0))=0) +  (MAX(IFERROR(MATCH({"a/r","r","r/c"},'[2]RACI Charts'!1:1,0),0))=0)) * (COUNTA('[2]RACI Charts'!1:1)&gt;2)</definedName>
    <definedName name="cfProblem" localSheetId="11">((MAX(IFERROR(MATCH({"a","a/r"},'[3]RACI Charts'!1:1,0),0))=0) +  (MAX(IFERROR(MATCH({"a/r","r","r/c"},'[3]RACI Charts'!1:1,0),0))=0)) * (COUNTA('[3]RACI Charts'!1:1)&gt;2)</definedName>
    <definedName name="cfProblem" localSheetId="12">((MAX(IFERROR(MATCH({"a","a/r"},'[2]RACI Charts'!1:1,0),0))=0) +  (MAX(IFERROR(MATCH({"a/r","r","r/c"},'[2]RACI Charts'!1:1,0),0))=0)) * (COUNTA('[2]RACI Charts'!1:1)&gt;2)</definedName>
    <definedName name="cfProblem" localSheetId="14">((MAX(IFERROR(MATCH({"a","a/r"},'[2]RACI Charts'!1:1,0),0))=0) +  (MAX(IFERROR(MATCH({"a/r","r","r/c"},'[2]RACI Charts'!1:1,0),0))=0)) * (COUNTA('[2]RACI Charts'!1:1)&gt;2)</definedName>
    <definedName name="cfProblem">((MAX(IFERROR(MATCH({"a","a/r"},'[2]RACI Charts'!1:1,0),0))=0) +  (MAX(IFERROR(MATCH({"a/r","r","r/c"},'[2]RACI Charts'!1:1,0),0))=0)) * (COUNTA('[2]RACI Charts'!1:1)&gt;2)</definedName>
    <definedName name="EmployeeList">[1]!Employees[Employee]</definedName>
    <definedName name="FlagPercent" localSheetId="11">'[4]Project Tracker'!$F$2</definedName>
    <definedName name="FlagPercent">'[1]Project Tracker'!$F$2</definedName>
    <definedName name="lstToDoHighlights" localSheetId="11">'[5]Settings &amp; Calculations'!$E$5:$E$15</definedName>
    <definedName name="lstToDoHighlights">'[6]Settings &amp; Calculations'!$E$5:$E$15</definedName>
    <definedName name="valHEnd" localSheetId="11">'[5]Settings &amp; Calculations'!$C$19</definedName>
    <definedName name="valHEnd">'[6]Settings &amp; Calculations'!$C$19</definedName>
    <definedName name="valHStart" localSheetId="11">'[5]Settings &amp; Calculations'!$C$18</definedName>
    <definedName name="valHStart">'[6]Settings &amp; Calculations'!$C$18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 l="1"/>
  <c r="E6" i="2"/>
  <c r="F6" i="2"/>
  <c r="G6" i="2"/>
  <c r="F8" i="3" l="1"/>
  <c r="F10" i="3" s="1"/>
  <c r="G8" i="3"/>
  <c r="G10" i="3" s="1"/>
  <c r="C16" i="13"/>
  <c r="C15" i="13" l="1"/>
  <c r="C17" i="13"/>
  <c r="C18" i="13"/>
  <c r="C14" i="13"/>
  <c r="F5" i="3" l="1"/>
  <c r="G5" i="3"/>
  <c r="D5" i="3"/>
  <c r="E5" i="3"/>
  <c r="C5" i="3"/>
  <c r="H8" i="11"/>
  <c r="I8" i="11" s="1"/>
  <c r="J8" i="11" s="1"/>
  <c r="K8" i="11" s="1"/>
  <c r="I17" i="14"/>
  <c r="F8" i="11" s="1"/>
  <c r="F17" i="14"/>
  <c r="C17" i="14"/>
  <c r="D19" i="14" l="1"/>
  <c r="G13" i="11" s="1"/>
  <c r="D21" i="14"/>
  <c r="F21" i="14" s="1"/>
  <c r="H12" i="13" l="1"/>
  <c r="I12" i="13"/>
  <c r="J12" i="13"/>
  <c r="K12" i="13"/>
  <c r="G14" i="13"/>
  <c r="G15" i="13"/>
  <c r="G16" i="13"/>
  <c r="G17" i="13"/>
  <c r="G18" i="13"/>
  <c r="G19" i="13"/>
  <c r="H20" i="13"/>
  <c r="I20" i="13"/>
  <c r="J20" i="13"/>
  <c r="K20" i="13"/>
  <c r="K11" i="12" l="1"/>
  <c r="E16" i="12" s="1"/>
  <c r="J11" i="12"/>
  <c r="E15" i="12" s="1"/>
  <c r="I11" i="12"/>
  <c r="E14" i="12" s="1"/>
  <c r="H11" i="12"/>
  <c r="E13" i="12" s="1"/>
  <c r="G10" i="12"/>
  <c r="G9" i="12"/>
  <c r="G8" i="12"/>
  <c r="G7" i="12"/>
  <c r="G6" i="12"/>
  <c r="V16" i="11" l="1"/>
  <c r="U16" i="11"/>
  <c r="T16" i="11"/>
  <c r="S16" i="11"/>
  <c r="R16" i="11"/>
  <c r="Q16" i="11"/>
  <c r="P16" i="11"/>
  <c r="O16" i="11"/>
  <c r="N14" i="11"/>
  <c r="N16" i="11" s="1"/>
  <c r="G14" i="11"/>
  <c r="F14" i="11"/>
  <c r="H13" i="11"/>
  <c r="H14" i="11" s="1"/>
  <c r="K9" i="11"/>
  <c r="J9" i="11"/>
  <c r="I9" i="11"/>
  <c r="H9" i="11"/>
  <c r="G9" i="11"/>
  <c r="F9" i="11"/>
  <c r="E25" i="11" l="1"/>
  <c r="I13" i="11"/>
  <c r="I14" i="11" s="1"/>
  <c r="I16" i="11" s="1"/>
  <c r="G16" i="11"/>
  <c r="H16" i="11"/>
  <c r="F16" i="11"/>
  <c r="F18" i="11" s="1"/>
  <c r="J13" i="11" l="1"/>
  <c r="K13" i="11" s="1"/>
  <c r="G18" i="11"/>
  <c r="J14" i="11" l="1"/>
  <c r="F28" i="11"/>
  <c r="E20" i="20" s="1"/>
  <c r="H18" i="11"/>
  <c r="I18" i="11" s="1"/>
  <c r="E28" i="11"/>
  <c r="J16" i="11"/>
  <c r="K14" i="11"/>
  <c r="K16" i="11" s="1"/>
  <c r="W13" i="11"/>
  <c r="E30" i="11" l="1"/>
  <c r="E18" i="20" s="1"/>
  <c r="W16" i="11"/>
  <c r="J18" i="11"/>
  <c r="E26" i="11"/>
  <c r="E27" i="11" l="1"/>
  <c r="E17" i="20" s="1"/>
  <c r="K18" i="11"/>
  <c r="I28" i="11" s="1"/>
  <c r="N18" i="11" l="1"/>
  <c r="O18" i="11" s="1"/>
  <c r="P18" i="11" s="1"/>
  <c r="Q18" i="11" s="1"/>
  <c r="R18" i="11" s="1"/>
  <c r="S18" i="11" s="1"/>
  <c r="T18" i="11" s="1"/>
  <c r="U18" i="11" s="1"/>
  <c r="V18" i="11" s="1"/>
  <c r="E29" i="11"/>
  <c r="E19" i="20" s="1"/>
  <c r="J28" i="11" l="1"/>
  <c r="D7" i="7" l="1"/>
  <c r="E7" i="7"/>
  <c r="F7" i="7"/>
  <c r="G7" i="7"/>
  <c r="C7" i="7"/>
  <c r="D5" i="6"/>
  <c r="D5" i="7" s="1"/>
  <c r="E5" i="6"/>
  <c r="E5" i="7" s="1"/>
  <c r="F5" i="6"/>
  <c r="F5" i="7" s="1"/>
  <c r="G5" i="6"/>
  <c r="G5" i="7" s="1"/>
  <c r="D4" i="6"/>
  <c r="D4" i="7" s="1"/>
  <c r="E4" i="6"/>
  <c r="E4" i="7" s="1"/>
  <c r="F4" i="6"/>
  <c r="F6" i="6" s="1"/>
  <c r="F8" i="6" s="1"/>
  <c r="G4" i="6"/>
  <c r="G4" i="7" s="1"/>
  <c r="G6" i="7" s="1"/>
  <c r="D3" i="6"/>
  <c r="D3" i="7" s="1"/>
  <c r="E3" i="6"/>
  <c r="E3" i="7" s="1"/>
  <c r="F3" i="6"/>
  <c r="F3" i="7" s="1"/>
  <c r="G3" i="6"/>
  <c r="G3" i="7" s="1"/>
  <c r="C3" i="6"/>
  <c r="C3" i="7" s="1"/>
  <c r="C4" i="6"/>
  <c r="C4" i="7" s="1"/>
  <c r="C5" i="6"/>
  <c r="C5" i="7" s="1"/>
  <c r="G6" i="5"/>
  <c r="F6" i="5"/>
  <c r="E6" i="5"/>
  <c r="D6" i="5"/>
  <c r="C6" i="5"/>
  <c r="G6" i="6" l="1"/>
  <c r="G8" i="6" s="1"/>
  <c r="E6" i="6"/>
  <c r="E8" i="6" s="1"/>
  <c r="D6" i="7"/>
  <c r="D8" i="7" s="1"/>
  <c r="D9" i="7" s="1"/>
  <c r="D10" i="7" s="1"/>
  <c r="F4" i="7"/>
  <c r="F6" i="7" s="1"/>
  <c r="F8" i="7" s="1"/>
  <c r="F9" i="7" s="1"/>
  <c r="F10" i="7" s="1"/>
  <c r="D6" i="6"/>
  <c r="D8" i="6" s="1"/>
  <c r="E6" i="7"/>
  <c r="E8" i="7" s="1"/>
  <c r="E9" i="7" s="1"/>
  <c r="E10" i="7" s="1"/>
  <c r="C6" i="7"/>
  <c r="C8" i="7" s="1"/>
  <c r="C9" i="7" s="1"/>
  <c r="C10" i="7" s="1"/>
  <c r="C6" i="6"/>
  <c r="C8" i="6" s="1"/>
  <c r="G8" i="7"/>
  <c r="G9" i="7" s="1"/>
  <c r="G10" i="7" s="1"/>
  <c r="D7" i="4" l="1"/>
  <c r="E7" i="4"/>
  <c r="F7" i="4"/>
  <c r="G7" i="4"/>
  <c r="C7" i="4"/>
  <c r="D7" i="3"/>
  <c r="E7" i="3"/>
  <c r="E5" i="4" s="1"/>
  <c r="F5" i="4"/>
  <c r="G5" i="4"/>
  <c r="D6" i="3"/>
  <c r="E6" i="3"/>
  <c r="E3" i="4"/>
  <c r="F3" i="4"/>
  <c r="G3" i="4"/>
  <c r="D3" i="4"/>
  <c r="C6" i="3"/>
  <c r="C7" i="3"/>
  <c r="C5" i="4" s="1"/>
  <c r="C3" i="4"/>
  <c r="C6" i="2"/>
  <c r="E8" i="3" l="1"/>
  <c r="E10" i="3" s="1"/>
  <c r="D5" i="4"/>
  <c r="D8" i="3"/>
  <c r="D10" i="3" s="1"/>
  <c r="E4" i="4"/>
  <c r="E6" i="4" s="1"/>
  <c r="E8" i="4" s="1"/>
  <c r="F4" i="4"/>
  <c r="F6" i="4" s="1"/>
  <c r="F8" i="4" s="1"/>
  <c r="C8" i="3"/>
  <c r="C10" i="3" s="1"/>
  <c r="D4" i="4"/>
  <c r="G4" i="4"/>
  <c r="G6" i="4" s="1"/>
  <c r="G8" i="4" s="1"/>
  <c r="C4" i="4"/>
  <c r="C6" i="4" s="1"/>
  <c r="C8" i="4" s="1"/>
  <c r="D6" i="4" l="1"/>
  <c r="D8" i="4" s="1"/>
  <c r="D9" i="4" s="1"/>
  <c r="D10" i="4" s="1"/>
  <c r="E9" i="4"/>
  <c r="E10" i="4" s="1"/>
  <c r="C9" i="4"/>
  <c r="C10" i="4" s="1"/>
  <c r="G9" i="4"/>
  <c r="G10" i="4" s="1"/>
  <c r="F9" i="4"/>
  <c r="F1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Georgi Popov</author>
  </authors>
  <commentList>
    <comment ref="A3" authorId="0" shapeId="0" xr:uid="{83F89BB7-B845-4D91-BE05-E8313FFAE6D8}">
      <text>
        <r>
          <rPr>
            <b/>
            <sz val="9"/>
            <color indexed="81"/>
            <rFont val="Tahoma"/>
            <family val="2"/>
          </rPr>
          <t>Georgi Popov:</t>
        </r>
        <r>
          <rPr>
            <sz val="9"/>
            <color indexed="81"/>
            <rFont val="Tahoma"/>
            <family val="2"/>
          </rPr>
          <t xml:space="preserve">
The material embodied on this software is provided "as-is" and without warranty of any kind, expressed, implied or otherwise, including without limitation any warranty of merchantability or fitness for a particular purpose. In no event shall Dr. Georgi Popov or Dr. Tsvetan Popov, or the American Industrial Hygiene Association (AIHA) be liable for any direct, indirect, special, incidental, or conse-quential damages of any kind, or any damages whatsoever, including without limitation loss of profit, loss of use, savings or revenue, or the claims of third parties, whether or not the developers or the AIHA has been advised of the possibility of such loss, however caused, and on any theory of liability, arising out of or in connection with the possession, use, or performance of this software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Georgi Popov</author>
  </authors>
  <commentList>
    <comment ref="B3" authorId="0" shapeId="0" xr:uid="{00000000-0006-0000-0100-000001000000}">
      <text>
        <r>
          <rPr>
            <b/>
            <sz val="8"/>
            <color indexed="81"/>
            <rFont val="Tahoma"/>
            <family val="2"/>
          </rPr>
          <t>Georgi Popov:</t>
        </r>
        <r>
          <rPr>
            <sz val="8"/>
            <color indexed="81"/>
            <rFont val="Tahoma"/>
            <family val="2"/>
          </rPr>
          <t xml:space="preserve">
Enter short Hazard Description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Georgi Popov</author>
  </authors>
  <commentList>
    <comment ref="B9" authorId="0" shapeId="0" xr:uid="{00000000-0006-0000-0200-000001000000}">
      <text>
        <r>
          <rPr>
            <b/>
            <sz val="8"/>
            <color indexed="81"/>
            <rFont val="Tahoma"/>
            <family val="2"/>
          </rPr>
          <t>Georgi Popov:</t>
        </r>
        <r>
          <rPr>
            <sz val="8"/>
            <color indexed="81"/>
            <rFont val="Tahoma"/>
            <family val="2"/>
          </rPr>
          <t xml:space="preserve">
Enter Multiplier according to PF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Georgi Popov</author>
  </authors>
  <commentList>
    <comment ref="B7" authorId="0" shapeId="0" xr:uid="{00000000-0006-0000-0300-000001000000}">
      <text>
        <r>
          <rPr>
            <b/>
            <sz val="8"/>
            <color indexed="81"/>
            <rFont val="Tahoma"/>
            <family val="2"/>
          </rPr>
          <t>Georgi Popov:</t>
        </r>
        <r>
          <rPr>
            <sz val="8"/>
            <color indexed="81"/>
            <rFont val="Tahoma"/>
            <family val="2"/>
          </rPr>
          <t xml:space="preserve">
Enter Multiplier according to PF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Georgi Popov</author>
  </authors>
  <commentList>
    <comment ref="B3" authorId="0" shapeId="0" xr:uid="{00000000-0006-0000-0400-000001000000}">
      <text>
        <r>
          <rPr>
            <b/>
            <sz val="8"/>
            <color indexed="81"/>
            <rFont val="Tahoma"/>
            <family val="2"/>
          </rPr>
          <t>Georgi Popov:</t>
        </r>
        <r>
          <rPr>
            <sz val="8"/>
            <color indexed="81"/>
            <rFont val="Tahoma"/>
            <family val="2"/>
          </rPr>
          <t xml:space="preserve">
Enter short Hazard Description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Georgi Popov</author>
  </authors>
  <commentList>
    <comment ref="B7" authorId="0" shapeId="0" xr:uid="{00000000-0006-0000-0500-000001000000}">
      <text>
        <r>
          <rPr>
            <b/>
            <sz val="8"/>
            <color indexed="81"/>
            <rFont val="Tahoma"/>
            <family val="2"/>
          </rPr>
          <t>Georgi Popov:</t>
        </r>
        <r>
          <rPr>
            <sz val="8"/>
            <color indexed="81"/>
            <rFont val="Tahoma"/>
            <family val="2"/>
          </rPr>
          <t xml:space="preserve">
Enter Multiplier according to PF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Georgi Popov</author>
  </authors>
  <commentList>
    <comment ref="B7" authorId="0" shapeId="0" xr:uid="{00000000-0006-0000-0600-000001000000}">
      <text>
        <r>
          <rPr>
            <b/>
            <sz val="8"/>
            <color indexed="81"/>
            <rFont val="Tahoma"/>
            <family val="2"/>
          </rPr>
          <t>Georgi Popov:</t>
        </r>
        <r>
          <rPr>
            <sz val="8"/>
            <color indexed="81"/>
            <rFont val="Tahoma"/>
            <family val="2"/>
          </rPr>
          <t xml:space="preserve">
Enter Multiplier according to PF</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GIP</author>
    <author>Georgi Popov</author>
  </authors>
  <commentList>
    <comment ref="A1" authorId="0" shapeId="0" xr:uid="{D2E6341C-631C-402C-B38F-221A78A0DCB8}">
      <text>
        <r>
          <rPr>
            <b/>
            <sz val="8"/>
            <color indexed="81"/>
            <rFont val="Tahoma"/>
            <family val="2"/>
          </rPr>
          <t>Return on Investment is a widely used term with multiple definitions in the field of accounting. Examples of the various types of returns on investments include Return on Invested Capital, Return on Capital Employed, Return on Total Assets, and Return on Net Worth. Therefore, it is important that the methods for calculating the measure are clearly explained in the business case report. For the purposes of this effort, the Simple ROI is less of an accounting term than a generalized term for the expected value of an investment in terms of added revenue or profits, or averted expenses.</t>
        </r>
      </text>
    </comment>
    <comment ref="B7" authorId="1" shapeId="0" xr:uid="{14445328-4C52-4FE9-B273-F3DAA4E611E3}">
      <text>
        <r>
          <rPr>
            <b/>
            <sz val="9"/>
            <color indexed="81"/>
            <rFont val="Tahoma"/>
            <family val="2"/>
          </rPr>
          <t>Georgi Popov:</t>
        </r>
        <r>
          <rPr>
            <sz val="9"/>
            <color indexed="81"/>
            <rFont val="Tahoma"/>
            <family val="2"/>
          </rPr>
          <t xml:space="preserve">
Annual physical + Spiromentry + X RAY</t>
        </r>
      </text>
    </comment>
    <comment ref="E7" authorId="1" shapeId="0" xr:uid="{D1711EAD-D9FA-4EFB-9A17-3FC7B3746B0E}">
      <text>
        <r>
          <rPr>
            <b/>
            <sz val="9"/>
            <color indexed="81"/>
            <rFont val="Tahoma"/>
            <family val="2"/>
          </rPr>
          <t>Georgi Popov:</t>
        </r>
        <r>
          <rPr>
            <sz val="9"/>
            <color indexed="81"/>
            <rFont val="Tahoma"/>
            <family val="2"/>
          </rPr>
          <t xml:space="preserve">
Annual physical + Spiromentry + X RAY</t>
        </r>
      </text>
    </comment>
    <comment ref="B8" authorId="1" shapeId="0" xr:uid="{54D204EC-E167-44F9-BF6A-89D679C631BD}">
      <text>
        <r>
          <rPr>
            <b/>
            <sz val="9"/>
            <color indexed="81"/>
            <rFont val="Tahoma"/>
            <family val="2"/>
          </rPr>
          <t>Georgi Popov:</t>
        </r>
        <r>
          <rPr>
            <sz val="9"/>
            <color indexed="81"/>
            <rFont val="Tahoma"/>
            <family val="2"/>
          </rPr>
          <t xml:space="preserve">
Half Face Respirators + Filters</t>
        </r>
      </text>
    </comment>
    <comment ref="E8" authorId="1" shapeId="0" xr:uid="{CC6FDA74-85CA-4F71-AB78-C7C2B9E6D0E5}">
      <text>
        <r>
          <rPr>
            <b/>
            <sz val="9"/>
            <color indexed="81"/>
            <rFont val="Tahoma"/>
            <family val="2"/>
          </rPr>
          <t>Georgi Popov:</t>
        </r>
        <r>
          <rPr>
            <sz val="9"/>
            <color indexed="81"/>
            <rFont val="Tahoma"/>
            <family val="2"/>
          </rPr>
          <t xml:space="preserve">
Half Face Respirators + Filters</t>
        </r>
      </text>
    </comment>
    <comment ref="E11" authorId="1" shapeId="0" xr:uid="{2A1283E0-A1EA-4737-9A32-9DD31A1AC4C0}">
      <text>
        <r>
          <rPr>
            <b/>
            <sz val="9"/>
            <color indexed="81"/>
            <rFont val="Tahoma"/>
            <family val="2"/>
          </rPr>
          <t>Georgi Popov:</t>
        </r>
        <r>
          <rPr>
            <sz val="9"/>
            <color indexed="81"/>
            <rFont val="Tahoma"/>
            <family val="2"/>
          </rPr>
          <t xml:space="preserve">
Quarterly.</t>
        </r>
      </text>
    </comment>
  </commentList>
</comments>
</file>

<file path=xl/sharedStrings.xml><?xml version="1.0" encoding="utf-8"?>
<sst xmlns="http://schemas.openxmlformats.org/spreadsheetml/2006/main" count="525" uniqueCount="285">
  <si>
    <t>Likelihood of Occurrence or Exposure for select unit of Time or Activity</t>
  </si>
  <si>
    <t>&lt;-------- Severity of Injury or Illness Consequence -------&gt;</t>
  </si>
  <si>
    <t>Negligible                  (1)</t>
  </si>
  <si>
    <t>Marginal                     (2)</t>
  </si>
  <si>
    <t>Critical                          (3)</t>
  </si>
  <si>
    <t>Catastrophic                  (4)</t>
  </si>
  <si>
    <t>Frequent                      (5)</t>
  </si>
  <si>
    <t>Probable                         (4)</t>
  </si>
  <si>
    <t>Occasional                     (3)</t>
  </si>
  <si>
    <t>Remote                          (2)</t>
  </si>
  <si>
    <t>Improbable                   (1)</t>
  </si>
  <si>
    <t>Hazard #</t>
  </si>
  <si>
    <t>Hazard 4</t>
  </si>
  <si>
    <t>Hazard 5</t>
  </si>
  <si>
    <t>Severity</t>
  </si>
  <si>
    <t>RISK REDUCTION AND THE HIERARCHY OF CONTROLS</t>
  </si>
  <si>
    <t>Risk Level CS</t>
  </si>
  <si>
    <t xml:space="preserve">Risk Level CS </t>
  </si>
  <si>
    <t>Protection Factor (PF)</t>
  </si>
  <si>
    <t>Multiplier</t>
  </si>
  <si>
    <t>Elimination</t>
  </si>
  <si>
    <t>Substitution</t>
  </si>
  <si>
    <t>Warning</t>
  </si>
  <si>
    <t>PPE</t>
  </si>
  <si>
    <t>No Controls</t>
  </si>
  <si>
    <t>PF</t>
  </si>
  <si>
    <t>Risk Level FS</t>
  </si>
  <si>
    <t>Risk Reduction</t>
  </si>
  <si>
    <t>Residual Risk</t>
  </si>
  <si>
    <t>Frequent                           (5)</t>
  </si>
  <si>
    <r>
      <t xml:space="preserve">Risk Matrix </t>
    </r>
    <r>
      <rPr>
        <b/>
        <sz val="10"/>
        <rFont val="Arial"/>
        <family val="2"/>
      </rPr>
      <t>(adapted/modified from ANSI Z10)</t>
    </r>
  </si>
  <si>
    <t>Severity (S)</t>
  </si>
  <si>
    <r>
      <rPr>
        <b/>
        <sz val="10"/>
        <rFont val="Arial"/>
        <family val="2"/>
      </rPr>
      <t>Insignificant (1)</t>
    </r>
    <r>
      <rPr>
        <sz val="10"/>
        <rFont val="Arial"/>
        <family val="2"/>
      </rPr>
      <t xml:space="preserve"> Inconsequential with respect to injuries or illnesses, system loss or downtime, or environmental release.</t>
    </r>
  </si>
  <si>
    <r>
      <rPr>
        <b/>
        <sz val="10"/>
        <rFont val="Arial"/>
        <family val="2"/>
      </rPr>
      <t xml:space="preserve">Negligible (2)      </t>
    </r>
    <r>
      <rPr>
        <sz val="10"/>
        <rFont val="Arial"/>
        <family val="2"/>
      </rPr>
      <t>First aid or minor medical treatment only, non-serious equipment or facility damage, chemical release requiring routine cleanup without reporting.</t>
    </r>
  </si>
  <si>
    <r>
      <rPr>
        <b/>
        <sz val="10"/>
        <rFont val="Arial"/>
        <family val="2"/>
      </rPr>
      <t xml:space="preserve">Marginal (3) </t>
    </r>
    <r>
      <rPr>
        <sz val="10"/>
        <rFont val="Arial"/>
        <family val="2"/>
      </rPr>
      <t>Medical treatment or restricted work, minor subsystem loss or damage, chemical release triggering external reporting requirements.</t>
    </r>
  </si>
  <si>
    <r>
      <rPr>
        <b/>
        <sz val="10"/>
        <rFont val="Arial"/>
        <family val="2"/>
      </rPr>
      <t>Critical  (4)</t>
    </r>
    <r>
      <rPr>
        <sz val="10"/>
        <rFont val="Arial"/>
        <family val="2"/>
      </rPr>
      <t xml:space="preserve">  Disabling injury or illness, major property damage and business downtime, chemical release with temporary environmental or public health impact. </t>
    </r>
  </si>
  <si>
    <r>
      <rPr>
        <b/>
        <sz val="10"/>
        <rFont val="Arial"/>
        <family val="2"/>
      </rPr>
      <t>Catastrophic (5)</t>
    </r>
    <r>
      <rPr>
        <sz val="10"/>
        <rFont val="Arial"/>
        <family val="2"/>
      </rPr>
      <t xml:space="preserve"> One or more fatalities, total system loss, chemical release with lasting environmental or public health impact.</t>
    </r>
  </si>
  <si>
    <t>Likelihood (L)</t>
  </si>
  <si>
    <r>
      <rPr>
        <b/>
        <sz val="10"/>
        <rFont val="Arial"/>
        <family val="2"/>
      </rPr>
      <t>Frequent (5)</t>
    </r>
    <r>
      <rPr>
        <sz val="10"/>
        <rFont val="Arial"/>
        <family val="2"/>
      </rPr>
      <t xml:space="preserve"> Likely to occur repeatedly.</t>
    </r>
  </si>
  <si>
    <r>
      <rPr>
        <b/>
        <sz val="10"/>
        <rFont val="Arial"/>
        <family val="2"/>
      </rPr>
      <t xml:space="preserve">Likely (4) </t>
    </r>
    <r>
      <rPr>
        <sz val="10"/>
        <rFont val="Arial"/>
        <family val="2"/>
      </rPr>
      <t xml:space="preserve">             Probably will occur several times.</t>
    </r>
  </si>
  <si>
    <r>
      <rPr>
        <b/>
        <sz val="10"/>
        <rFont val="Arial"/>
        <family val="2"/>
      </rPr>
      <t>Occasional (3)</t>
    </r>
    <r>
      <rPr>
        <sz val="10"/>
        <rFont val="Arial"/>
        <family val="2"/>
      </rPr>
      <t xml:space="preserve">            Could occur intermittently.</t>
    </r>
  </si>
  <si>
    <r>
      <rPr>
        <b/>
        <sz val="10"/>
        <rFont val="Arial"/>
        <family val="2"/>
      </rPr>
      <t>Seldom (2)</t>
    </r>
    <r>
      <rPr>
        <sz val="10"/>
        <rFont val="Arial"/>
        <family val="2"/>
      </rPr>
      <t xml:space="preserve">            Could occur, but hardly ever.</t>
    </r>
  </si>
  <si>
    <r>
      <rPr>
        <b/>
        <sz val="10"/>
        <rFont val="Arial"/>
        <family val="2"/>
      </rPr>
      <t>Unlikely (1)</t>
    </r>
    <r>
      <rPr>
        <sz val="10"/>
        <rFont val="Arial"/>
        <family val="2"/>
      </rPr>
      <t xml:space="preserve">  Improbable, may assume incident or exposure will not occur.</t>
    </r>
  </si>
  <si>
    <t>Instructions</t>
  </si>
  <si>
    <t>Alternative Severity Ranking</t>
  </si>
  <si>
    <t>Table 4.7, Severity of Consequence Categories Example</t>
  </si>
  <si>
    <r>
      <t>Semi-Quantitative Risk (</t>
    </r>
    <r>
      <rPr>
        <b/>
        <sz val="14"/>
        <color theme="1"/>
        <rFont val="Colonna MT"/>
        <family val="5"/>
      </rPr>
      <t>5x4</t>
    </r>
    <r>
      <rPr>
        <sz val="14"/>
        <color theme="1"/>
        <rFont val="Colonna MT"/>
        <family val="5"/>
      </rPr>
      <t>) Matrix Example - Current State</t>
    </r>
  </si>
  <si>
    <r>
      <t>Semi-Quantitative Risk (</t>
    </r>
    <r>
      <rPr>
        <b/>
        <sz val="14"/>
        <color theme="1"/>
        <rFont val="Colonna MT"/>
        <family val="5"/>
      </rPr>
      <t>5x5</t>
    </r>
    <r>
      <rPr>
        <sz val="14"/>
        <color theme="1"/>
        <rFont val="Colonna MT"/>
        <family val="5"/>
      </rPr>
      <t>) Matrix Example - Current State</t>
    </r>
  </si>
  <si>
    <r>
      <t>Semi-Quantitative Risk (</t>
    </r>
    <r>
      <rPr>
        <b/>
        <sz val="14"/>
        <color theme="1"/>
        <rFont val="Colonna MT"/>
        <family val="5"/>
      </rPr>
      <t>5x5</t>
    </r>
    <r>
      <rPr>
        <sz val="14"/>
        <color theme="1"/>
        <rFont val="Colonna MT"/>
        <family val="5"/>
      </rPr>
      <t>) Matrix Example - Future State</t>
    </r>
  </si>
  <si>
    <t>University of Central Missouri</t>
  </si>
  <si>
    <r>
      <t>Semi-Quantitative Risk (</t>
    </r>
    <r>
      <rPr>
        <b/>
        <sz val="14"/>
        <color theme="1"/>
        <rFont val="Colonna MT"/>
        <family val="5"/>
      </rPr>
      <t>5x4</t>
    </r>
    <r>
      <rPr>
        <sz val="14"/>
        <color theme="1"/>
        <rFont val="Colonna MT"/>
        <family val="5"/>
      </rPr>
      <t>) Matrix Example - Future State</t>
    </r>
  </si>
  <si>
    <t>Interest Rate</t>
  </si>
  <si>
    <t>Year 0</t>
  </si>
  <si>
    <t>Year 1</t>
  </si>
  <si>
    <t>Year 2</t>
  </si>
  <si>
    <t>Year 3</t>
  </si>
  <si>
    <t>Year 4</t>
  </si>
  <si>
    <t>Year 5</t>
  </si>
  <si>
    <t>Year 7</t>
  </si>
  <si>
    <t>Year 8</t>
  </si>
  <si>
    <t>Year 9</t>
  </si>
  <si>
    <t>Year 10</t>
  </si>
  <si>
    <t>Year 11</t>
  </si>
  <si>
    <t>Year 12</t>
  </si>
  <si>
    <t>Year 13</t>
  </si>
  <si>
    <t>Year 14</t>
  </si>
  <si>
    <t>Year 15</t>
  </si>
  <si>
    <t>Total</t>
  </si>
  <si>
    <t>`</t>
  </si>
  <si>
    <t>Total  Costs to Implement</t>
  </si>
  <si>
    <t>Benefits</t>
  </si>
  <si>
    <t>Total  Benefits</t>
  </si>
  <si>
    <t>Net Savings</t>
  </si>
  <si>
    <t>Cumulative Net Gain</t>
  </si>
  <si>
    <t>Financial Analysis</t>
  </si>
  <si>
    <t>US $</t>
  </si>
  <si>
    <t xml:space="preserve">PV(costs) = </t>
  </si>
  <si>
    <t>PV(savings)=</t>
  </si>
  <si>
    <t>NPV=</t>
  </si>
  <si>
    <t>Payback (years)=</t>
  </si>
  <si>
    <t>ROI (net) =</t>
  </si>
  <si>
    <t>IRR =</t>
  </si>
  <si>
    <t xml:space="preserve">Non-Financial Assessment </t>
  </si>
  <si>
    <t>Selected NFB</t>
  </si>
  <si>
    <t>Increased PCE</t>
  </si>
  <si>
    <t>Employee Morale</t>
  </si>
  <si>
    <t>Decreased Turnover Rate</t>
  </si>
  <si>
    <t>Business Objective #</t>
  </si>
  <si>
    <t>Business Objective (BO)</t>
  </si>
  <si>
    <t>Overall Contribution to Meeting BO</t>
  </si>
  <si>
    <t xml:space="preserve">Check if the Non-financial Benefit impacts the Business Objectives. </t>
  </si>
  <si>
    <t xml:space="preserve">Business sustainability </t>
  </si>
  <si>
    <t>X</t>
  </si>
  <si>
    <t xml:space="preserve">Excellence in EHS </t>
  </si>
  <si>
    <t xml:space="preserve">Retain talented employees </t>
  </si>
  <si>
    <t xml:space="preserve">Increase profits </t>
  </si>
  <si>
    <t>Attribute</t>
  </si>
  <si>
    <t>Total NFB Score</t>
  </si>
  <si>
    <t>Describe how the intervention is contributing to the business success</t>
  </si>
  <si>
    <t>Incrased PCE</t>
  </si>
  <si>
    <t>Turnover Rate</t>
  </si>
  <si>
    <t>Alternative NFB</t>
  </si>
  <si>
    <t>Number of Business Objectives Impacted by each NFB</t>
  </si>
  <si>
    <t>Other</t>
  </si>
  <si>
    <t>Employee Turnover</t>
  </si>
  <si>
    <t xml:space="preserve">Process Cycle Efficiency </t>
  </si>
  <si>
    <t>Customer Satisfaction</t>
  </si>
  <si>
    <t>OSH Culture</t>
  </si>
  <si>
    <t>Environmental Performance</t>
  </si>
  <si>
    <t xml:space="preserve">Enter "X" if the Non-Financial Benefit contributes to the Business Objective </t>
  </si>
  <si>
    <t>Number of NFB Contributing to Business Objectives</t>
  </si>
  <si>
    <t>Business Objective</t>
  </si>
  <si>
    <t>Community Relations</t>
  </si>
  <si>
    <t>Innovation</t>
  </si>
  <si>
    <t>Selected Non-Financial Benefit (NFB)</t>
  </si>
  <si>
    <t xml:space="preserve">Overall Labor Effectiveness </t>
  </si>
  <si>
    <t>S&amp;H Program Confidence</t>
  </si>
  <si>
    <t>Supplier Relations</t>
  </si>
  <si>
    <t>Employee Performance</t>
  </si>
  <si>
    <t>Company Reputation</t>
  </si>
  <si>
    <t>Corporate Image</t>
  </si>
  <si>
    <t xml:space="preserve">Describe how the intervention is contributing to the Non-Financial Benefits (NFB) </t>
  </si>
  <si>
    <t>Ethical Issues</t>
  </si>
  <si>
    <t>Prepared by:</t>
  </si>
  <si>
    <t>Legal Issues</t>
  </si>
  <si>
    <t>Date:</t>
  </si>
  <si>
    <t>Contribution to Meeting Business Objectives</t>
  </si>
  <si>
    <t>Project Name:</t>
  </si>
  <si>
    <t>Cost-Benefit Analysis and ROI</t>
  </si>
  <si>
    <t>Risk Level</t>
  </si>
  <si>
    <t>Very High</t>
  </si>
  <si>
    <t>Risk Scores</t>
  </si>
  <si>
    <t>High</t>
  </si>
  <si>
    <t>Moderate</t>
  </si>
  <si>
    <t>Low</t>
  </si>
  <si>
    <t>1 to 4</t>
  </si>
  <si>
    <t>6 to &lt;9</t>
  </si>
  <si>
    <t>9 to &lt;15</t>
  </si>
  <si>
    <t xml:space="preserve">Actions </t>
  </si>
  <si>
    <t>Operation nor permissible. Immediate action required.</t>
  </si>
  <si>
    <t>Remedial action to be given high priority.</t>
  </si>
  <si>
    <t>Remedial action to be taken at appropriate time.</t>
  </si>
  <si>
    <t xml:space="preserve">Remedial action discretionary. </t>
  </si>
  <si>
    <t>15-25</t>
  </si>
  <si>
    <t>Negligible                      (1)</t>
  </si>
  <si>
    <t>Marginal                       (2)</t>
  </si>
  <si>
    <r>
      <t>Simple ROI</t>
    </r>
    <r>
      <rPr>
        <sz val="14"/>
        <rFont val="Arial"/>
        <family val="2"/>
      </rPr>
      <t xml:space="preserve"> =</t>
    </r>
  </si>
  <si>
    <r>
      <t>P</t>
    </r>
    <r>
      <rPr>
        <vertAlign val="subscript"/>
        <sz val="14"/>
        <rFont val="Arial"/>
        <family val="2"/>
      </rPr>
      <t>b</t>
    </r>
    <r>
      <rPr>
        <sz val="14"/>
        <rFont val="Arial"/>
        <family val="2"/>
      </rPr>
      <t xml:space="preserve"> - P</t>
    </r>
    <r>
      <rPr>
        <vertAlign val="subscript"/>
        <sz val="14"/>
        <rFont val="Arial"/>
        <family val="2"/>
      </rPr>
      <t>c</t>
    </r>
  </si>
  <si>
    <r>
      <t>P</t>
    </r>
    <r>
      <rPr>
        <vertAlign val="subscript"/>
        <sz val="14"/>
        <rFont val="Arial"/>
        <family val="2"/>
      </rPr>
      <t>c</t>
    </r>
  </si>
  <si>
    <t>Cost of controls</t>
  </si>
  <si>
    <t>$ Amount</t>
  </si>
  <si>
    <t>Benefits (Cost FS)</t>
  </si>
  <si>
    <t>Costs CS</t>
  </si>
  <si>
    <t>Benefit 7:</t>
  </si>
  <si>
    <t>Cost 7:</t>
  </si>
  <si>
    <t>Benefit 8:</t>
  </si>
  <si>
    <t>Cost 8:</t>
  </si>
  <si>
    <t>Benefit 9:</t>
  </si>
  <si>
    <t>Cost 9:</t>
  </si>
  <si>
    <t>Benefit 10:</t>
  </si>
  <si>
    <t>Cost 10:</t>
  </si>
  <si>
    <r>
      <t>P</t>
    </r>
    <r>
      <rPr>
        <vertAlign val="subscript"/>
        <sz val="12"/>
        <rFont val="Arial"/>
        <family val="2"/>
      </rPr>
      <t xml:space="preserve">b </t>
    </r>
    <r>
      <rPr>
        <sz val="12"/>
        <rFont val="Arial"/>
        <family val="2"/>
      </rPr>
      <t>=</t>
    </r>
  </si>
  <si>
    <r>
      <t>P</t>
    </r>
    <r>
      <rPr>
        <vertAlign val="subscript"/>
        <sz val="12"/>
        <rFont val="Arial"/>
        <family val="2"/>
      </rPr>
      <t xml:space="preserve">c </t>
    </r>
    <r>
      <rPr>
        <sz val="12"/>
        <rFont val="Arial"/>
        <family val="2"/>
      </rPr>
      <t>=</t>
    </r>
  </si>
  <si>
    <t>Total=</t>
  </si>
  <si>
    <t>Simple ROI =</t>
  </si>
  <si>
    <t>=</t>
  </si>
  <si>
    <t>ROI definition - Investopedia</t>
  </si>
  <si>
    <t>Simple Annual Benefit</t>
  </si>
  <si>
    <t>Total Improvements Cost</t>
  </si>
  <si>
    <t>Minimize</t>
  </si>
  <si>
    <t>Simplify</t>
  </si>
  <si>
    <t>Engineering - Passive</t>
  </si>
  <si>
    <t>Engineering- Active</t>
  </si>
  <si>
    <t>Admin</t>
  </si>
  <si>
    <t>1 SiO2</t>
  </si>
  <si>
    <t>2 WBV</t>
  </si>
  <si>
    <t>3 Noise</t>
  </si>
  <si>
    <t>RESPA $2500*146</t>
  </si>
  <si>
    <t>Filters change $85*584</t>
  </si>
  <si>
    <t xml:space="preserve">One time investment </t>
  </si>
  <si>
    <t>Annual cost</t>
  </si>
  <si>
    <t>Resp. Conservation Program</t>
  </si>
  <si>
    <t>Resp. Protection Program</t>
  </si>
  <si>
    <t>IH  Sampling</t>
  </si>
  <si>
    <t>Productivity?</t>
  </si>
  <si>
    <t xml:space="preserve">Samples analysis (146 Annual) </t>
  </si>
  <si>
    <t xml:space="preserve">Samples analysis (146*4) </t>
  </si>
  <si>
    <t>RESPA</t>
  </si>
  <si>
    <t>Risk Treatment - Financial Benefits</t>
  </si>
  <si>
    <t>RESPA Annual Maintenance $250*146</t>
  </si>
  <si>
    <t xml:space="preserve">Dozer filters (584 filters) </t>
  </si>
  <si>
    <t xml:space="preserve">Dozer filters (1460 filters) </t>
  </si>
  <si>
    <t>Developed by: Georgi Popov, Ph.D., CSP, QEP, SMS, ARM, CMC, FAIHA and Tsvetan Popov, PhD, CIH, CSP</t>
  </si>
  <si>
    <t>GPS, Safety Sciences</t>
  </si>
  <si>
    <t>v. 1.0 / 5/7/2021 ® 2021</t>
  </si>
  <si>
    <t>Financial and Non-Financial Benefits Tools</t>
  </si>
  <si>
    <t xml:space="preserve">Click on one of the Blue boxes above to select RAM 5x4 or 5x5. Next, enter up to 5 hazards in the "Hazard #" boxes. Review, Severity and Likelihood/Probability descriptions. Select Severity and Probability ranking from the drop down menu. The tool will automatically calculate "Risk Level". After that, click on Risk Reduction Hierarchy of Risk Treatment (HoRT) button. Review the Two-Stage Iterative Approach to the Hierarchy of Controls and Risk Reduction. Become familiar with Protection Factor (PF) multipliers. Select the appropriate multiplier from the drop down menu (Row 7). The form will automatically recalculate Risk Level Future State (FS) after the controls implementation. Finally, click on RAM FS button. The tool automatically calculates Risk Reduction and Residual Risk. </t>
  </si>
  <si>
    <t>Select Risk Assessment Matrix (RAM)/PERFORM CBA FINANCIAL AND nfb ANALYSIS</t>
  </si>
  <si>
    <t>Disclamer</t>
  </si>
  <si>
    <t>Likelihood</t>
  </si>
  <si>
    <t>Filtration and pressurization unit  BC</t>
  </si>
  <si>
    <t xml:space="preserve">AIHA </t>
  </si>
  <si>
    <t xml:space="preserve">Enter Project Name: </t>
  </si>
  <si>
    <t xml:space="preserve">PtD Intervention in an Open Pit Coal Mine
</t>
  </si>
  <si>
    <t xml:space="preserve"> Description of Current OSH condition</t>
  </si>
  <si>
    <t xml:space="preserve">Dozers fleet operator’s crystalline silica exposure exceeds OELs. Vibration and noise levels are of concern for the company management. Dozer operators currently use respiratory protection and earplugs. </t>
  </si>
  <si>
    <t>Objective Number</t>
  </si>
  <si>
    <t>Business Case Project Objectives</t>
  </si>
  <si>
    <t>Goal</t>
  </si>
  <si>
    <t>Dozers fleet operator’s crystalline silica exposure reduction below OELs</t>
  </si>
  <si>
    <t xml:space="preserve">Reduce noise levels </t>
  </si>
  <si>
    <t>Enter in the box below a detailed description of the current OSH problem(s), process(es), or risk(s) that are included in this Business Case Project</t>
  </si>
  <si>
    <t xml:space="preserve">Objective </t>
  </si>
  <si>
    <t>Business Unit</t>
  </si>
  <si>
    <t>Coal Mining</t>
  </si>
  <si>
    <t>Retain talented employees</t>
  </si>
  <si>
    <t>Diversification of markets and customers</t>
  </si>
  <si>
    <t>% Risk Reduction. Cost reduction</t>
  </si>
  <si>
    <t xml:space="preserve">Project Name: </t>
  </si>
  <si>
    <t>PtD Intervention in an Open Pit Coal Mine</t>
  </si>
  <si>
    <t>Key Business and EHS Objectives</t>
  </si>
  <si>
    <t>Increase profits</t>
  </si>
  <si>
    <t>Job Hazard Analysis</t>
  </si>
  <si>
    <t>#</t>
  </si>
  <si>
    <t>Hazards</t>
  </si>
  <si>
    <t>None</t>
  </si>
  <si>
    <t>Open pit coal extraction - Dozer operators exposure</t>
  </si>
  <si>
    <t>Silicosis. Death</t>
  </si>
  <si>
    <t>Whole Body Vibration (WBV)</t>
  </si>
  <si>
    <t>Circulatory, bowel, respiratory, muscular and back disorders</t>
  </si>
  <si>
    <t>Noise</t>
  </si>
  <si>
    <t>Silica dust (SiO2) exposure</t>
  </si>
  <si>
    <t>Earplugs</t>
  </si>
  <si>
    <t>Medical surveillance, respiratory protection, IH sampling</t>
  </si>
  <si>
    <t>5-Minute Elevator Speech</t>
  </si>
  <si>
    <t>Georgi Popov</t>
  </si>
  <si>
    <t>Problem Description</t>
  </si>
  <si>
    <t>Solution Description</t>
  </si>
  <si>
    <t>Outcome Measures--Financial</t>
  </si>
  <si>
    <t>Net Present Value (NPV)</t>
  </si>
  <si>
    <t>Internal Rate of Return (IRR)</t>
  </si>
  <si>
    <t>Return on Investment</t>
  </si>
  <si>
    <t>Payback Period (years)</t>
  </si>
  <si>
    <t>Outcome Measures--Non-financial</t>
  </si>
  <si>
    <t>Recommendation/Conclusions</t>
  </si>
  <si>
    <t xml:space="preserve">Install RESPA System and ergonomic seats on each Dozer. </t>
  </si>
  <si>
    <t xml:space="preserve">Cab enclosure, RESPA System and ergonomic seats. </t>
  </si>
  <si>
    <t>Describe NFB</t>
  </si>
  <si>
    <t>Enter a list of measurable results that occur from fixing the OSH problem(s), process(es), or risk(s) with a PtD solution</t>
  </si>
  <si>
    <t>EHS Risk Reduction</t>
  </si>
  <si>
    <t>50% Conservative estimate</t>
  </si>
  <si>
    <t xml:space="preserve">Increased efficiency. Decreased turnover rate. </t>
  </si>
  <si>
    <t>Establish Context, Scope, Objectives</t>
  </si>
  <si>
    <t>RISK REDUCTION AND THE HIERARCHY OF RISK TREATMENT</t>
  </si>
  <si>
    <t>Reduce whole body vibration (WBV)</t>
  </si>
  <si>
    <t>Start Date:</t>
  </si>
  <si>
    <t>End Date:</t>
  </si>
  <si>
    <t>Project Scope:</t>
  </si>
  <si>
    <t>Responsible SME:</t>
  </si>
  <si>
    <t>Dozers fleet operator’s Occupational, Health, Safety, and Environmental (OHS&amp;E) risk reduction.</t>
  </si>
  <si>
    <t>AIHA developed this Prevention through Design (PtD) Business Case product in collaboration with researchers from the National Institute for Occupational Safety and Health (NIOSH).  Funding was provided, in part, by NIOSH.  The findings and conclusions are those of the AIHA and do not necessarily represent the views of NIOSH.  Mention of any company or product does not constitute endorsement by NIOSH.</t>
  </si>
  <si>
    <t xml:space="preserve">Improved company reputation </t>
  </si>
  <si>
    <t>Improved operational performance due to elimination of respirators</t>
  </si>
  <si>
    <t>Worst Case Scenario</t>
  </si>
  <si>
    <t xml:space="preserve">Worst Credible Consequences </t>
  </si>
  <si>
    <t>Disability.</t>
  </si>
  <si>
    <t xml:space="preserve">Respiratory disorders. </t>
  </si>
  <si>
    <t>Permanent hearing loss. Disability
https://www.cdc.gov/vitalsigns/hearingloss/index.html</t>
  </si>
  <si>
    <t>Permanent tinnitus and/or hearing loss</t>
  </si>
  <si>
    <r>
      <rPr>
        <b/>
        <sz val="11"/>
        <color theme="1"/>
        <rFont val="Calibri"/>
        <family val="2"/>
        <scheme val="minor"/>
      </rPr>
      <t>Instructions:</t>
    </r>
    <r>
      <rPr>
        <sz val="11"/>
        <color theme="1"/>
        <rFont val="Calibri"/>
        <family val="2"/>
        <scheme val="minor"/>
      </rPr>
      <t xml:space="preserve">
Use this form to identify hazards, potential consequences and controls at the job task (or step) level.  You can modify the form to meet any additional needs for your assignment. JHA hazard information can be used to develop separate safe work procedures for employee use. You can select </t>
    </r>
    <r>
      <rPr>
        <b/>
        <sz val="11"/>
        <color theme="1"/>
        <rFont val="Calibri"/>
        <family val="2"/>
        <scheme val="minor"/>
      </rPr>
      <t>Worst Case Scenario</t>
    </r>
    <r>
      <rPr>
        <sz val="11"/>
        <color theme="1"/>
        <rFont val="Calibri"/>
        <family val="2"/>
        <scheme val="minor"/>
      </rPr>
      <t xml:space="preserve"> or </t>
    </r>
    <r>
      <rPr>
        <b/>
        <sz val="11"/>
        <color theme="1"/>
        <rFont val="Calibri"/>
        <family val="2"/>
        <scheme val="minor"/>
      </rPr>
      <t>Worst Credible Consequence</t>
    </r>
    <r>
      <rPr>
        <sz val="11"/>
        <color theme="1"/>
        <rFont val="Calibri"/>
        <family val="2"/>
        <scheme val="minor"/>
      </rPr>
      <t xml:space="preserve"> to perform the risk analysis and evaluation. 
Job: You need to first select a job (or main activity) to analyze.
</t>
    </r>
    <r>
      <rPr>
        <b/>
        <sz val="11"/>
        <color theme="1"/>
        <rFont val="Calibri"/>
        <family val="2"/>
        <scheme val="minor"/>
      </rPr>
      <t>Tasks/Steps/Process/Operation</t>
    </r>
    <r>
      <rPr>
        <sz val="11"/>
        <color theme="1"/>
        <rFont val="Calibri"/>
        <family val="2"/>
        <scheme val="minor"/>
      </rPr>
      <t xml:space="preserve">: List tasks or steps that are part of the job you selected in the “Task” column.  
Examples: Dozer operator excavating coal is an operation. “Operating a table saw” would be the job while “Installing a blade” and “Ripping” would be separate tasks.
</t>
    </r>
    <r>
      <rPr>
        <b/>
        <sz val="11"/>
        <color theme="1"/>
        <rFont val="Calibri"/>
        <family val="2"/>
        <scheme val="minor"/>
      </rPr>
      <t>Hazards:</t>
    </r>
    <r>
      <rPr>
        <sz val="11"/>
        <color theme="1"/>
        <rFont val="Calibri"/>
        <family val="2"/>
        <scheme val="minor"/>
      </rPr>
      <t xml:space="preserve"> Note any condition in the workplace that can potentially cause occupational injury, death, or disease. Assume that no personal protective equipment is being worn- even if it is because hazards could persist if PPE isn’t used. You may choose to add detail about how injuries/illnesses could occur due to the hazard.
Examples of hazards include: working at heights, slippery surfaces, exposed moving machinery parts, fire, explosion, vibration, noise, electricity, toxic emissions, corrosive chemicals, low oxygen, repetitive tasks, heavy lifting, infectious Bloodborne pathogens, assault, and homicide. 
Examples of how injuries/illnesses can occur: work at height can result in falls that can result in broken bones, paralysis, or death; noise exposure can cause permanent and severe ringing in the ears and hearing loss; exposure to corrosive chemicals can cause permanent skin damage and blindness; and working in low oxygen areas can lead to sudden suffocation, unconsciousness, and death.
</t>
    </r>
    <r>
      <rPr>
        <b/>
        <sz val="11"/>
        <color theme="1"/>
        <rFont val="Calibri"/>
        <family val="2"/>
        <scheme val="minor"/>
      </rPr>
      <t>Potential Consequences</t>
    </r>
    <r>
      <rPr>
        <sz val="11"/>
        <color theme="1"/>
        <rFont val="Calibri"/>
        <family val="2"/>
        <scheme val="minor"/>
      </rPr>
      <t xml:space="preserve">: Describe potential consequences of the hazards. Describe worst case scenario.
</t>
    </r>
    <r>
      <rPr>
        <b/>
        <sz val="11"/>
        <color theme="1"/>
        <rFont val="Calibri"/>
        <family val="2"/>
        <scheme val="minor"/>
      </rPr>
      <t>Controls</t>
    </r>
    <r>
      <rPr>
        <sz val="11"/>
        <color theme="1"/>
        <rFont val="Calibri"/>
        <family val="2"/>
        <scheme val="minor"/>
      </rPr>
      <t xml:space="preserve">: Note how you will eliminate or minimize the hazard. PPE does NOT eliminate the hazard.
Examples of controls include: Using a safer tool or equipment or chemical, adding safeguards to machinery, using safer work practices, using local exhaust ventilation for toxic emissions, and enclosing noisy equipment or moving workers away from such equipment to reduce exposure levels. 
</t>
    </r>
  </si>
  <si>
    <t>Developed for AIHA by: Georgi Popov, Ph.D., CSP, QEP, SMS, ARM, CMC, FAIHA; Bruce Lyon| CSP | P.E. | SMS | ARM | CHMM; and Tsvetan Popov, PhD, CIH, CSP</t>
  </si>
  <si>
    <t>Estimated &gt;50% OHS risk reduction</t>
  </si>
  <si>
    <t xml:space="preserve">Improved employee morale and reduced employee turnover due to elimination of respirators </t>
  </si>
  <si>
    <t xml:space="preserve">Current Controls </t>
  </si>
  <si>
    <t>Cost reduction %</t>
  </si>
  <si>
    <t>Occupational Risk &amp; Safety Sciences Department</t>
  </si>
  <si>
    <t>v. 1.0 / May 7, 2021</t>
  </si>
  <si>
    <t>AIHA Business Case in EHS Tool</t>
  </si>
  <si>
    <t>How is this tool organized?</t>
  </si>
  <si>
    <r>
      <t xml:space="preserve">The </t>
    </r>
    <r>
      <rPr>
        <b/>
        <sz val="11"/>
        <color theme="1"/>
        <rFont val="Calibri"/>
        <family val="2"/>
        <scheme val="minor"/>
      </rPr>
      <t xml:space="preserve">AIHA Business Case (BC) in Environmental, Health, and Safety (EHS) </t>
    </r>
    <r>
      <rPr>
        <sz val="11"/>
        <color theme="1"/>
        <rFont val="Calibri"/>
        <family val="2"/>
        <scheme val="minor"/>
      </rPr>
      <t>tool  can be defined as a structured method used to justify a project (intervention) for decision-makers. It captures the effects of implementing programs or activities on employee health and safety (injury or illness), risk management, and the business process. The effects include customary financial business metrics, such as net present value (NPV), internal rate of return (IRR), return on investment (ROI) and Pay Back Period (PBP), which are meaningful to business management. This tool also includes non-financial measures, those that cannot be directly or easily monetized. In reality, the Business Case answers the question: "What’s in it for the company?"</t>
    </r>
  </si>
  <si>
    <t>© 2021 American Industrial Hygiene Association. All Rights Reserved</t>
  </si>
  <si>
    <t xml:space="preserve">v. 1.0 / 5/7/2021 </t>
  </si>
  <si>
    <t>v. 1.0 / 5/7/2021</t>
  </si>
  <si>
    <t>Task/Step/Process/ Operation</t>
  </si>
  <si>
    <t>Adapted from ANSI/ASSP. (2021). Prevention through design: Guidelines for addressing occupational hazards and risks in design and redesign processes (ANSI/ASSP Z590.3-2021. Park Ridge, IL: ASSP.)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</si>
</sst>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s>
  <fonts count="73" x14ac:knownFonts="1">
    <font>
      <sz val="11"/>
      <color theme="1"/>
      <name val="Calibri"/>
      <family val="2"/>
      <scheme val="minor"/>
    </font>
    <font>
      <b/>
      <sz val="11"/>
      <color theme="1"/>
      <name val="Calibri"/>
      <family val="2"/>
      <scheme val="minor"/>
    </font>
    <font>
      <b/>
      <sz val="11"/>
      <name val="Calibri"/>
      <family val="2"/>
      <scheme val="minor"/>
    </font>
    <font>
      <sz val="14"/>
      <color theme="1"/>
      <name val="Colonna MT"/>
      <family val="5"/>
    </font>
    <font>
      <b/>
      <sz val="10"/>
      <name val="Arial"/>
      <family val="2"/>
    </font>
    <font>
      <sz val="10"/>
      <name val="Arial"/>
      <family val="2"/>
    </font>
    <font>
      <sz val="8"/>
      <color indexed="81"/>
      <name val="Tahoma"/>
      <family val="2"/>
    </font>
    <font>
      <b/>
      <sz val="8"/>
      <color indexed="81"/>
      <name val="Tahoma"/>
      <family val="2"/>
    </font>
    <font>
      <sz val="11"/>
      <color theme="0"/>
      <name val="Calibri"/>
      <family val="2"/>
      <scheme val="minor"/>
    </font>
    <font>
      <b/>
      <sz val="16"/>
      <name val="Arial"/>
      <family val="2"/>
    </font>
    <font>
      <sz val="9"/>
      <color theme="1"/>
      <name val="Calibri"/>
      <family val="2"/>
      <scheme val="minor"/>
    </font>
    <font>
      <b/>
      <sz val="14"/>
      <color theme="1"/>
      <name val="Colonna MT"/>
      <family val="5"/>
    </font>
    <font>
      <sz val="8"/>
      <color indexed="12"/>
      <name val="Calibri"/>
      <family val="2"/>
      <scheme val="minor"/>
    </font>
    <font>
      <sz val="11"/>
      <color theme="1"/>
      <name val="Calibri"/>
      <family val="2"/>
      <scheme val="minor"/>
    </font>
    <font>
      <u/>
      <sz val="16"/>
      <name val="Arial"/>
      <family val="2"/>
    </font>
    <font>
      <i/>
      <sz val="14"/>
      <name val="Arial"/>
      <family val="2"/>
    </font>
    <font>
      <sz val="14"/>
      <name val="Arial"/>
      <family val="2"/>
    </font>
    <font>
      <sz val="8"/>
      <color theme="1"/>
      <name val="Calibri"/>
      <family val="2"/>
      <scheme val="minor"/>
    </font>
    <font>
      <sz val="8"/>
      <color theme="1" tint="0.34998626667073579"/>
      <name val="Calibri"/>
      <family val="2"/>
      <scheme val="minor"/>
    </font>
    <font>
      <b/>
      <sz val="10"/>
      <color theme="1" tint="0.34998626667073579"/>
      <name val="Calibri"/>
      <family val="2"/>
      <scheme val="minor"/>
    </font>
    <font>
      <u/>
      <sz val="11"/>
      <color theme="10"/>
      <name val="Calibri"/>
      <family val="2"/>
      <scheme val="minor"/>
    </font>
    <font>
      <sz val="8"/>
      <color theme="3"/>
      <name val="Calibri"/>
      <family val="2"/>
      <scheme val="minor"/>
    </font>
    <font>
      <b/>
      <sz val="8"/>
      <color theme="1" tint="0.24994659260841701"/>
      <name val="Calibri"/>
      <family val="2"/>
      <scheme val="minor"/>
    </font>
    <font>
      <sz val="11"/>
      <color indexed="8"/>
      <name val="Calibri"/>
      <family val="2"/>
    </font>
    <font>
      <sz val="10"/>
      <color theme="1" tint="0.34998626667073579"/>
      <name val="Calibri"/>
      <family val="2"/>
      <scheme val="minor"/>
    </font>
    <font>
      <sz val="8"/>
      <color theme="8" tint="-0.24994659260841701"/>
      <name val="Calibri"/>
      <family val="2"/>
      <scheme val="minor"/>
    </font>
    <font>
      <u/>
      <sz val="10"/>
      <color indexed="12"/>
      <name val="Arial"/>
      <family val="2"/>
    </font>
    <font>
      <i/>
      <sz val="10"/>
      <name val="Arial"/>
      <family val="2"/>
    </font>
    <font>
      <sz val="12"/>
      <color indexed="8"/>
      <name val="Arial"/>
      <family val="2"/>
    </font>
    <font>
      <sz val="14"/>
      <color theme="0"/>
      <name val="Algerian"/>
      <family val="5"/>
    </font>
    <font>
      <sz val="12"/>
      <name val="Arial"/>
      <family val="2"/>
    </font>
    <font>
      <b/>
      <sz val="20"/>
      <color indexed="8"/>
      <name val="Arial"/>
      <family val="2"/>
    </font>
    <font>
      <b/>
      <sz val="11"/>
      <color indexed="8"/>
      <name val="Calibri"/>
      <family val="2"/>
      <scheme val="minor"/>
    </font>
    <font>
      <sz val="11"/>
      <name val="Calibri"/>
      <family val="2"/>
      <scheme val="minor"/>
    </font>
    <font>
      <b/>
      <sz val="12"/>
      <name val="Arial"/>
      <family val="2"/>
    </font>
    <font>
      <sz val="9"/>
      <name val="Arial"/>
      <family val="2"/>
    </font>
    <font>
      <sz val="11"/>
      <color theme="1"/>
      <name val="Arial"/>
      <family val="2"/>
    </font>
    <font>
      <b/>
      <sz val="12"/>
      <color rgb="FFFF0000"/>
      <name val="Arial"/>
      <family val="2"/>
    </font>
    <font>
      <sz val="12"/>
      <name val="Calibri"/>
      <family val="2"/>
      <scheme val="minor"/>
    </font>
    <font>
      <sz val="10"/>
      <name val="Calibri"/>
      <family val="2"/>
      <scheme val="minor"/>
    </font>
    <font>
      <b/>
      <sz val="12"/>
      <name val="Calibri"/>
      <family val="2"/>
      <scheme val="minor"/>
    </font>
    <font>
      <b/>
      <sz val="20"/>
      <color indexed="8"/>
      <name val="Calibri"/>
      <family val="2"/>
      <scheme val="minor"/>
    </font>
    <font>
      <sz val="12"/>
      <color indexed="8"/>
      <name val="Calibri"/>
      <family val="2"/>
      <scheme val="minor"/>
    </font>
    <font>
      <b/>
      <sz val="14"/>
      <color indexed="8"/>
      <name val="Calibri"/>
      <family val="2"/>
      <scheme val="minor"/>
    </font>
    <font>
      <sz val="14"/>
      <color theme="0"/>
      <name val="Calibri"/>
      <family val="2"/>
      <scheme val="minor"/>
    </font>
    <font>
      <b/>
      <sz val="14"/>
      <color theme="0"/>
      <name val="Calibri"/>
      <family val="2"/>
      <scheme val="minor"/>
    </font>
    <font>
      <b/>
      <sz val="12"/>
      <color theme="1"/>
      <name val="Calibri"/>
      <family val="2"/>
      <scheme val="minor"/>
    </font>
    <font>
      <b/>
      <sz val="10"/>
      <color theme="1"/>
      <name val="Calibri"/>
      <family val="2"/>
      <scheme val="minor"/>
    </font>
    <font>
      <sz val="10"/>
      <name val="Arial"/>
      <family val="2"/>
    </font>
    <font>
      <vertAlign val="subscript"/>
      <sz val="14"/>
      <name val="Arial"/>
      <family val="2"/>
    </font>
    <font>
      <b/>
      <u/>
      <sz val="10"/>
      <name val="Arial"/>
      <family val="2"/>
    </font>
    <font>
      <vertAlign val="subscript"/>
      <sz val="12"/>
      <name val="Arial"/>
      <family val="2"/>
    </font>
    <font>
      <b/>
      <sz val="16"/>
      <color theme="1"/>
      <name val="Calibri"/>
      <family val="2"/>
      <scheme val="minor"/>
    </font>
    <font>
      <b/>
      <i/>
      <sz val="10"/>
      <name val="Arial"/>
      <family val="2"/>
    </font>
    <font>
      <sz val="9"/>
      <color indexed="81"/>
      <name val="Tahoma"/>
      <family val="2"/>
    </font>
    <font>
      <b/>
      <sz val="9"/>
      <color indexed="81"/>
      <name val="Tahoma"/>
      <family val="2"/>
    </font>
    <font>
      <sz val="10"/>
      <color theme="1"/>
      <name val="Calibri"/>
      <family val="2"/>
      <scheme val="minor"/>
    </font>
    <font>
      <b/>
      <sz val="14"/>
      <color theme="1"/>
      <name val="Calibri"/>
      <family val="2"/>
      <scheme val="minor"/>
    </font>
    <font>
      <sz val="11"/>
      <color indexed="8"/>
      <name val="Calibri"/>
      <family val="2"/>
      <scheme val="minor"/>
    </font>
    <font>
      <sz val="10"/>
      <color indexed="8"/>
      <name val="Arial"/>
      <family val="2"/>
    </font>
    <font>
      <sz val="12"/>
      <color theme="1"/>
      <name val="Arial"/>
      <family val="2"/>
    </font>
    <font>
      <sz val="10"/>
      <color theme="1"/>
      <name val="Arial"/>
      <family val="2"/>
    </font>
    <font>
      <b/>
      <sz val="10"/>
      <color theme="1"/>
      <name val="Arial"/>
      <family val="2"/>
    </font>
    <font>
      <b/>
      <sz val="14"/>
      <name val="Calibri"/>
      <family val="2"/>
      <scheme val="minor"/>
    </font>
    <font>
      <b/>
      <sz val="12"/>
      <color rgb="FF8C7B70"/>
      <name val="Calibri"/>
      <family val="2"/>
      <scheme val="minor"/>
    </font>
    <font>
      <b/>
      <sz val="8"/>
      <color theme="1"/>
      <name val="Calibri"/>
      <family val="2"/>
      <scheme val="minor"/>
    </font>
    <font>
      <b/>
      <sz val="11"/>
      <color rgb="FFD16349"/>
      <name val="Calibri"/>
      <family val="2"/>
      <scheme val="minor"/>
    </font>
    <font>
      <b/>
      <sz val="11"/>
      <color rgb="FF8FB08C"/>
      <name val="Calibri"/>
      <family val="2"/>
      <scheme val="minor"/>
    </font>
    <font>
      <b/>
      <sz val="12"/>
      <color rgb="FFFF6600"/>
      <name val="Calibri"/>
      <family val="2"/>
      <scheme val="minor"/>
    </font>
    <font>
      <b/>
      <sz val="12"/>
      <color rgb="FF00B050"/>
      <name val="Calibri"/>
      <family val="2"/>
      <scheme val="minor"/>
    </font>
    <font>
      <b/>
      <sz val="18"/>
      <color indexed="8"/>
      <name val="Calibri"/>
      <family val="2"/>
      <scheme val="minor"/>
    </font>
    <font>
      <b/>
      <sz val="16"/>
      <color rgb="FF7F7F7F"/>
      <name val="Calibri"/>
      <family val="2"/>
      <scheme val="minor"/>
    </font>
    <font>
      <b/>
      <sz val="12"/>
      <color theme="1"/>
      <name val="Arial"/>
      <family val="2"/>
    </font>
  </fonts>
  <fills count="44">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FF6600"/>
        <bgColor indexed="64"/>
      </patternFill>
    </fill>
    <fill>
      <patternFill patternType="solid">
        <fgColor rgb="FFC00000"/>
        <bgColor indexed="64"/>
      </patternFill>
    </fill>
    <fill>
      <patternFill patternType="solid">
        <fgColor rgb="FF99FF99"/>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indexed="42"/>
        <bgColor indexed="64"/>
      </patternFill>
    </fill>
    <fill>
      <patternFill patternType="solid">
        <fgColor indexed="13"/>
        <bgColor indexed="64"/>
      </patternFill>
    </fill>
    <fill>
      <patternFill patternType="solid">
        <fgColor rgb="FF00B0F0"/>
        <bgColor indexed="64"/>
      </patternFill>
    </fill>
    <fill>
      <patternFill patternType="solid">
        <fgColor theme="0"/>
        <bgColor auto="1"/>
      </patternFill>
    </fill>
    <fill>
      <patternFill patternType="solid">
        <fgColor theme="0"/>
        <bgColor theme="0"/>
      </patternFill>
    </fill>
    <fill>
      <patternFill patternType="darkUp">
        <fgColor theme="8"/>
        <bgColor theme="8" tint="0.39988402966399123"/>
      </patternFill>
    </fill>
    <fill>
      <patternFill patternType="solid">
        <fgColor theme="4" tint="0.59999389629810485"/>
        <bgColor indexed="64"/>
      </patternFill>
    </fill>
    <fill>
      <patternFill patternType="solid">
        <fgColor indexed="31"/>
        <bgColor indexed="64"/>
      </patternFill>
    </fill>
    <fill>
      <patternFill patternType="solid">
        <fgColor theme="4" tint="0.79998168889431442"/>
        <bgColor indexed="64"/>
      </patternFill>
    </fill>
    <fill>
      <patternFill patternType="solid">
        <fgColor indexed="47"/>
        <bgColor indexed="64"/>
      </patternFill>
    </fill>
    <fill>
      <patternFill patternType="solid">
        <fgColor indexed="51"/>
        <bgColor indexed="64"/>
      </patternFill>
    </fill>
    <fill>
      <patternFill patternType="solid">
        <fgColor rgb="FF66FF66"/>
        <bgColor indexed="64"/>
      </patternFill>
    </fill>
    <fill>
      <patternFill patternType="solid">
        <fgColor theme="0" tint="-4.9989318521683403E-2"/>
        <bgColor indexed="64"/>
      </patternFill>
    </fill>
    <fill>
      <patternFill patternType="solid">
        <fgColor indexed="49"/>
        <bgColor indexed="64"/>
      </patternFill>
    </fill>
    <fill>
      <patternFill patternType="solid">
        <fgColor indexed="44"/>
        <bgColor indexed="64"/>
      </patternFill>
    </fill>
    <fill>
      <patternFill patternType="solid">
        <fgColor rgb="FF66FFFF"/>
        <bgColor indexed="64"/>
      </patternFill>
    </fill>
    <fill>
      <patternFill patternType="solid">
        <fgColor rgb="FFCCFF99"/>
        <bgColor indexed="64"/>
      </patternFill>
    </fill>
    <fill>
      <patternFill patternType="solid">
        <fgColor theme="8" tint="0.39997558519241921"/>
        <bgColor indexed="64"/>
      </patternFill>
    </fill>
    <fill>
      <patternFill patternType="solid">
        <fgColor indexed="4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indexed="15"/>
        <bgColor indexed="64"/>
      </patternFill>
    </fill>
    <fill>
      <patternFill patternType="solid">
        <fgColor indexed="11"/>
        <bgColor indexed="64"/>
      </patternFill>
    </fill>
    <fill>
      <patternFill patternType="solid">
        <fgColor indexed="53"/>
        <bgColor indexed="64"/>
      </patternFill>
    </fill>
    <fill>
      <patternFill patternType="solid">
        <fgColor rgb="FF99FFCC"/>
        <bgColor indexed="64"/>
      </patternFill>
    </fill>
    <fill>
      <patternFill patternType="solid">
        <fgColor indexed="43"/>
        <bgColor indexed="64"/>
      </patternFill>
    </fill>
    <fill>
      <patternFill patternType="solid">
        <fgColor theme="6" tint="0.79998168889431442"/>
        <bgColor indexed="64"/>
      </patternFill>
    </fill>
    <fill>
      <patternFill patternType="solid">
        <fgColor theme="6" tint="0.59999389629810485"/>
        <bgColor indexed="64"/>
      </patternFill>
    </fill>
    <fill>
      <gradientFill>
        <stop position="0">
          <color rgb="FF00B050"/>
        </stop>
        <stop position="1">
          <color rgb="FFFFFF00"/>
        </stop>
      </gradientFill>
    </fill>
    <fill>
      <patternFill patternType="solid">
        <fgColor rgb="FF993366"/>
        <bgColor indexed="64"/>
      </patternFill>
    </fill>
    <fill>
      <patternFill patternType="solid">
        <fgColor indexed="9"/>
        <bgColor indexed="64"/>
      </patternFill>
    </fill>
    <fill>
      <patternFill patternType="solid">
        <fgColor rgb="FFBFBFBF"/>
        <bgColor indexed="64"/>
      </patternFill>
    </fill>
    <fill>
      <patternFill patternType="solid">
        <fgColor theme="9" tint="0.59999389629810485"/>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8" tint="0.39994506668294322"/>
      </bottom>
      <diagonal/>
    </border>
    <border>
      <left/>
      <right/>
      <top/>
      <bottom style="thin">
        <color theme="8"/>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21"/>
      </left>
      <right/>
      <top/>
      <bottom/>
      <diagonal/>
    </border>
    <border>
      <left/>
      <right/>
      <top style="thin">
        <color indexed="21"/>
      </top>
      <bottom/>
      <diagonal/>
    </border>
    <border>
      <left/>
      <right style="medium">
        <color indexed="21"/>
      </right>
      <top style="thin">
        <color indexed="21"/>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style="thin">
        <color indexed="64"/>
      </right>
      <top style="thin">
        <color indexed="64"/>
      </top>
      <bottom/>
      <diagonal/>
    </border>
    <border>
      <left style="thin">
        <color theme="1"/>
      </left>
      <right/>
      <top/>
      <bottom/>
      <diagonal/>
    </border>
    <border>
      <left/>
      <right style="medium">
        <color indexed="21"/>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rgb="FFE2AC00"/>
      </left>
      <right/>
      <top style="double">
        <color rgb="FFE2AC00"/>
      </top>
      <bottom/>
      <diagonal/>
    </border>
    <border>
      <left/>
      <right/>
      <top style="double">
        <color rgb="FFE2AC00"/>
      </top>
      <bottom/>
      <diagonal/>
    </border>
    <border>
      <left/>
      <right style="double">
        <color rgb="FFE2AC00"/>
      </right>
      <top style="double">
        <color rgb="FFE2AC00"/>
      </top>
      <bottom/>
      <diagonal/>
    </border>
    <border>
      <left style="double">
        <color rgb="FFE2AC00"/>
      </left>
      <right/>
      <top/>
      <bottom/>
      <diagonal/>
    </border>
    <border>
      <left/>
      <right style="double">
        <color rgb="FFE2AC00"/>
      </right>
      <top/>
      <bottom/>
      <diagonal/>
    </border>
    <border>
      <left style="double">
        <color rgb="FFE2AC00"/>
      </left>
      <right/>
      <top/>
      <bottom style="double">
        <color rgb="FFE2AC00"/>
      </bottom>
      <diagonal/>
    </border>
    <border>
      <left/>
      <right/>
      <top/>
      <bottom style="double">
        <color rgb="FFE2AC00"/>
      </bottom>
      <diagonal/>
    </border>
    <border>
      <left/>
      <right style="double">
        <color rgb="FFE2AC00"/>
      </right>
      <top/>
      <bottom style="double">
        <color rgb="FFE2AC00"/>
      </bottom>
      <diagonal/>
    </border>
    <border>
      <left style="double">
        <color rgb="FF8CADAE"/>
      </left>
      <right/>
      <top style="double">
        <color rgb="FF8CADAE"/>
      </top>
      <bottom/>
      <diagonal/>
    </border>
    <border>
      <left/>
      <right/>
      <top style="double">
        <color rgb="FF8CADAE"/>
      </top>
      <bottom/>
      <diagonal/>
    </border>
    <border>
      <left/>
      <right style="double">
        <color rgb="FF8CADAE"/>
      </right>
      <top style="double">
        <color rgb="FF8CADAE"/>
      </top>
      <bottom/>
      <diagonal/>
    </border>
    <border>
      <left style="double">
        <color rgb="FF8CADAE"/>
      </left>
      <right/>
      <top/>
      <bottom/>
      <diagonal/>
    </border>
    <border>
      <left/>
      <right style="double">
        <color rgb="FF8CADAE"/>
      </right>
      <top/>
      <bottom/>
      <diagonal/>
    </border>
    <border>
      <left style="double">
        <color rgb="FF8CADAE"/>
      </left>
      <right/>
      <top/>
      <bottom style="double">
        <color rgb="FF8CADAE"/>
      </bottom>
      <diagonal/>
    </border>
    <border>
      <left/>
      <right/>
      <top/>
      <bottom style="double">
        <color rgb="FF8CADAE"/>
      </bottom>
      <diagonal/>
    </border>
    <border>
      <left/>
      <right style="double">
        <color rgb="FF8CADAE"/>
      </right>
      <top/>
      <bottom style="double">
        <color rgb="FF8CADAE"/>
      </bottom>
      <diagonal/>
    </border>
    <border>
      <left style="double">
        <color rgb="FF8C7B70"/>
      </left>
      <right style="medium">
        <color rgb="FF8C7B70"/>
      </right>
      <top style="double">
        <color rgb="FF8C7B70"/>
      </top>
      <bottom style="medium">
        <color rgb="FF8C7B70"/>
      </bottom>
      <diagonal/>
    </border>
    <border>
      <left style="medium">
        <color rgb="FF8C7B70"/>
      </left>
      <right/>
      <top style="double">
        <color rgb="FF8C7B70"/>
      </top>
      <bottom style="medium">
        <color rgb="FF8C7B70"/>
      </bottom>
      <diagonal/>
    </border>
    <border>
      <left/>
      <right style="double">
        <color rgb="FF8C7B70"/>
      </right>
      <top style="double">
        <color rgb="FF8C7B70"/>
      </top>
      <bottom style="medium">
        <color rgb="FF8C7B70"/>
      </bottom>
      <diagonal/>
    </border>
    <border>
      <left style="double">
        <color rgb="FF8C7B70"/>
      </left>
      <right style="medium">
        <color rgb="FF8C7B70"/>
      </right>
      <top style="medium">
        <color rgb="FF8C7B70"/>
      </top>
      <bottom style="medium">
        <color rgb="FF8C7B70"/>
      </bottom>
      <diagonal/>
    </border>
    <border>
      <left style="medium">
        <color rgb="FF8C7B70"/>
      </left>
      <right/>
      <top style="medium">
        <color rgb="FF8C7B70"/>
      </top>
      <bottom style="medium">
        <color rgb="FF8C7B70"/>
      </bottom>
      <diagonal/>
    </border>
    <border>
      <left/>
      <right style="double">
        <color rgb="FF8C7B70"/>
      </right>
      <top style="medium">
        <color rgb="FF8C7B70"/>
      </top>
      <bottom style="medium">
        <color rgb="FF8C7B70"/>
      </bottom>
      <diagonal/>
    </border>
    <border>
      <left style="double">
        <color rgb="FF8C7B70"/>
      </left>
      <right style="medium">
        <color rgb="FF8C7B70"/>
      </right>
      <top style="medium">
        <color rgb="FF8C7B70"/>
      </top>
      <bottom style="double">
        <color rgb="FF8C7B70"/>
      </bottom>
      <diagonal/>
    </border>
    <border>
      <left style="medium">
        <color rgb="FF8C7B70"/>
      </left>
      <right/>
      <top style="medium">
        <color rgb="FF8C7B70"/>
      </top>
      <bottom style="double">
        <color rgb="FF8C7B70"/>
      </bottom>
      <diagonal/>
    </border>
    <border>
      <left/>
      <right style="double">
        <color rgb="FF8C7B70"/>
      </right>
      <top style="medium">
        <color rgb="FF8C7B70"/>
      </top>
      <bottom style="double">
        <color rgb="FF8C7B70"/>
      </bottom>
      <diagonal/>
    </border>
    <border>
      <left style="double">
        <color rgb="FFD16349"/>
      </left>
      <right style="medium">
        <color rgb="FFD16349"/>
      </right>
      <top style="double">
        <color rgb="FFD16349"/>
      </top>
      <bottom style="medium">
        <color rgb="FFD16349"/>
      </bottom>
      <diagonal/>
    </border>
    <border>
      <left style="medium">
        <color rgb="FFD16349"/>
      </left>
      <right/>
      <top style="double">
        <color rgb="FFD16349"/>
      </top>
      <bottom style="medium">
        <color rgb="FFD16349"/>
      </bottom>
      <diagonal/>
    </border>
    <border>
      <left/>
      <right style="double">
        <color rgb="FFD16349"/>
      </right>
      <top style="double">
        <color rgb="FFD16349"/>
      </top>
      <bottom style="medium">
        <color rgb="FFD16349"/>
      </bottom>
      <diagonal/>
    </border>
    <border>
      <left style="double">
        <color rgb="FFD16349"/>
      </left>
      <right style="medium">
        <color rgb="FFD16349"/>
      </right>
      <top style="medium">
        <color rgb="FFD16349"/>
      </top>
      <bottom style="medium">
        <color rgb="FFD16349"/>
      </bottom>
      <diagonal/>
    </border>
    <border>
      <left style="double">
        <color rgb="FFD16349"/>
      </left>
      <right style="medium">
        <color rgb="FFD16349"/>
      </right>
      <top style="medium">
        <color rgb="FFD16349"/>
      </top>
      <bottom style="double">
        <color rgb="FFD16349"/>
      </bottom>
      <diagonal/>
    </border>
    <border>
      <left style="medium">
        <color rgb="FFD16349"/>
      </left>
      <right/>
      <top style="medium">
        <color rgb="FFD16349"/>
      </top>
      <bottom style="double">
        <color rgb="FFD16349"/>
      </bottom>
      <diagonal/>
    </border>
    <border>
      <left/>
      <right style="double">
        <color rgb="FFD16349"/>
      </right>
      <top style="medium">
        <color rgb="FFD16349"/>
      </top>
      <bottom style="double">
        <color rgb="FFD16349"/>
      </bottom>
      <diagonal/>
    </border>
    <border>
      <left style="double">
        <color rgb="FF8FB08C"/>
      </left>
      <right/>
      <top style="double">
        <color rgb="FF8FB08C"/>
      </top>
      <bottom style="medium">
        <color rgb="FF8FB08C"/>
      </bottom>
      <diagonal/>
    </border>
    <border>
      <left/>
      <right/>
      <top style="double">
        <color rgb="FF8FB08C"/>
      </top>
      <bottom style="medium">
        <color rgb="FF8FB08C"/>
      </bottom>
      <diagonal/>
    </border>
    <border>
      <left/>
      <right style="double">
        <color rgb="FF8FB08C"/>
      </right>
      <top style="double">
        <color rgb="FF8FB08C"/>
      </top>
      <bottom style="medium">
        <color rgb="FF8FB08C"/>
      </bottom>
      <diagonal/>
    </border>
    <border>
      <left style="double">
        <color rgb="FF8FB08C"/>
      </left>
      <right/>
      <top style="medium">
        <color rgb="FF8FB08C"/>
      </top>
      <bottom style="medium">
        <color rgb="FF8FB08C"/>
      </bottom>
      <diagonal/>
    </border>
    <border>
      <left/>
      <right/>
      <top style="medium">
        <color rgb="FF8FB08C"/>
      </top>
      <bottom style="medium">
        <color rgb="FF8FB08C"/>
      </bottom>
      <diagonal/>
    </border>
    <border>
      <left/>
      <right style="double">
        <color rgb="FF8FB08C"/>
      </right>
      <top style="medium">
        <color rgb="FF8FB08C"/>
      </top>
      <bottom style="medium">
        <color rgb="FF8FB08C"/>
      </bottom>
      <diagonal/>
    </border>
    <border>
      <left style="double">
        <color rgb="FF8FB08C"/>
      </left>
      <right/>
      <top style="medium">
        <color rgb="FF8FB08C"/>
      </top>
      <bottom style="double">
        <color rgb="FF8FB08C"/>
      </bottom>
      <diagonal/>
    </border>
    <border>
      <left/>
      <right/>
      <top style="medium">
        <color rgb="FF8FB08C"/>
      </top>
      <bottom style="double">
        <color rgb="FF8FB08C"/>
      </bottom>
      <diagonal/>
    </border>
    <border>
      <left/>
      <right style="double">
        <color rgb="FF8FB08C"/>
      </right>
      <top style="medium">
        <color rgb="FF8FB08C"/>
      </top>
      <bottom style="double">
        <color rgb="FF8FB08C"/>
      </bottom>
      <diagonal/>
    </border>
    <border>
      <left/>
      <right/>
      <top style="double">
        <color rgb="FFE2AC00"/>
      </top>
      <bottom style="double">
        <color rgb="FF8CADAE"/>
      </bottom>
      <diagonal/>
    </border>
    <border>
      <left/>
      <right/>
      <top/>
      <bottom style="double">
        <color rgb="FF8C7B70"/>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top style="thin">
        <color theme="1"/>
      </top>
      <bottom style="thin">
        <color theme="1"/>
      </bottom>
      <diagonal/>
    </border>
    <border>
      <left/>
      <right/>
      <top style="thin">
        <color theme="1"/>
      </top>
      <bottom style="thin">
        <color theme="1"/>
      </bottom>
      <diagonal/>
    </border>
    <border>
      <left/>
      <right/>
      <top style="thin">
        <color indexed="64"/>
      </top>
      <bottom/>
      <diagonal/>
    </border>
    <border>
      <left/>
      <right style="medium">
        <color indexed="64"/>
      </right>
      <top/>
      <bottom style="medium">
        <color indexed="64"/>
      </bottom>
      <diagonal/>
    </border>
  </borders>
  <cellStyleXfs count="17">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7" fillId="14" borderId="0" applyNumberFormat="0" applyFont="0" applyBorder="0" applyAlignment="0" applyProtection="0"/>
    <xf numFmtId="0" fontId="18" fillId="15" borderId="21" applyProtection="0">
      <alignment horizontal="left" vertical="center"/>
    </xf>
    <xf numFmtId="0" fontId="19" fillId="15" borderId="0" applyNumberFormat="0" applyFill="0" applyBorder="0" applyProtection="0">
      <alignment horizontal="center" vertical="center"/>
    </xf>
    <xf numFmtId="0" fontId="20" fillId="0" borderId="0" applyNumberFormat="0" applyFill="0" applyBorder="0" applyAlignment="0" applyProtection="0"/>
    <xf numFmtId="3" fontId="21" fillId="0" borderId="0" applyFont="0" applyFill="0" applyBorder="0" applyProtection="0">
      <alignment horizontal="right" vertical="center" indent="2"/>
    </xf>
    <xf numFmtId="0" fontId="22" fillId="16" borderId="0" applyNumberFormat="0" applyFill="0" applyBorder="0" applyAlignment="0" applyProtection="0">
      <alignment horizontal="left" vertical="center"/>
    </xf>
    <xf numFmtId="0" fontId="23" fillId="0" borderId="0"/>
    <xf numFmtId="0" fontId="24" fillId="15" borderId="21" applyProtection="0">
      <alignment horizontal="center" vertical="center"/>
    </xf>
    <xf numFmtId="0" fontId="25" fillId="14" borderId="22" applyNumberFormat="0" applyFill="0" applyBorder="0" applyAlignment="0" applyProtection="0">
      <alignment horizontal="left" vertical="center" indent="1"/>
    </xf>
    <xf numFmtId="0" fontId="21" fillId="0" borderId="0" applyNumberFormat="0" applyFont="0" applyFill="0" applyBorder="0" applyProtection="0">
      <alignment horizontal="left" vertical="center" indent="1"/>
    </xf>
    <xf numFmtId="0" fontId="26" fillId="0" borderId="0" applyNumberFormat="0" applyFill="0" applyBorder="0" applyAlignment="0" applyProtection="0">
      <alignment vertical="top"/>
      <protection locked="0"/>
    </xf>
    <xf numFmtId="0" fontId="48" fillId="0" borderId="0"/>
    <xf numFmtId="0" fontId="13" fillId="0" borderId="0"/>
  </cellStyleXfs>
  <cellXfs count="561">
    <xf numFmtId="0" fontId="0" fillId="0" borderId="0" xfId="0"/>
    <xf numFmtId="0" fontId="0" fillId="0" borderId="1" xfId="0" applyBorder="1" applyAlignment="1">
      <alignment horizontal="center"/>
    </xf>
    <xf numFmtId="0" fontId="0" fillId="0" borderId="1" xfId="0" applyBorder="1"/>
    <xf numFmtId="0" fontId="1" fillId="0" borderId="1" xfId="0" applyFont="1" applyBorder="1"/>
    <xf numFmtId="0" fontId="2" fillId="4" borderId="1" xfId="0" applyFont="1" applyFill="1" applyBorder="1" applyAlignment="1">
      <alignment horizontal="center"/>
    </xf>
    <xf numFmtId="0" fontId="4" fillId="9" borderId="1" xfId="0" applyFont="1" applyFill="1" applyBorder="1" applyAlignment="1">
      <alignment horizontal="center" vertical="center"/>
    </xf>
    <xf numFmtId="0" fontId="1" fillId="0" borderId="10" xfId="0" applyFont="1" applyBorder="1"/>
    <xf numFmtId="0" fontId="1" fillId="0" borderId="11" xfId="0" applyFont="1" applyBorder="1"/>
    <xf numFmtId="0" fontId="1" fillId="0" borderId="13" xfId="0" applyFont="1" applyBorder="1"/>
    <xf numFmtId="0" fontId="1" fillId="0" borderId="13" xfId="0" applyFont="1" applyFill="1" applyBorder="1"/>
    <xf numFmtId="0" fontId="1" fillId="0" borderId="15" xfId="0" applyFont="1" applyBorder="1"/>
    <xf numFmtId="0" fontId="5" fillId="0" borderId="0" xfId="0" applyFont="1" applyBorder="1" applyAlignment="1">
      <alignment horizontal="center"/>
    </xf>
    <xf numFmtId="0" fontId="4" fillId="4" borderId="0" xfId="0" applyFont="1" applyFill="1" applyBorder="1" applyAlignment="1">
      <alignment horizontal="center" vertical="center" wrapText="1"/>
    </xf>
    <xf numFmtId="10" fontId="0" fillId="0" borderId="1" xfId="0" applyNumberFormat="1" applyBorder="1"/>
    <xf numFmtId="0" fontId="1" fillId="0" borderId="15" xfId="0" applyFont="1" applyFill="1" applyBorder="1"/>
    <xf numFmtId="10" fontId="0" fillId="0" borderId="16" xfId="0" applyNumberFormat="1" applyBorder="1"/>
    <xf numFmtId="0" fontId="1" fillId="0" borderId="1" xfId="0" applyFont="1" applyBorder="1" applyAlignment="1">
      <alignment horizontal="center"/>
    </xf>
    <xf numFmtId="0" fontId="1" fillId="0" borderId="14" xfId="0" applyFont="1" applyBorder="1" applyAlignment="1">
      <alignment horizontal="center"/>
    </xf>
    <xf numFmtId="0" fontId="0" fillId="0" borderId="14" xfId="0" applyBorder="1" applyAlignment="1">
      <alignment horizontal="center"/>
    </xf>
    <xf numFmtId="0" fontId="0" fillId="0" borderId="0" xfId="0" applyAlignment="1">
      <alignment vertical="top"/>
    </xf>
    <xf numFmtId="0" fontId="1" fillId="0" borderId="1" xfId="0" applyFont="1" applyBorder="1" applyAlignment="1">
      <alignment vertical="top"/>
    </xf>
    <xf numFmtId="0" fontId="5" fillId="0" borderId="1" xfId="0" applyFont="1" applyBorder="1" applyAlignment="1">
      <alignment horizontal="center" vertical="top" wrapText="1"/>
    </xf>
    <xf numFmtId="0" fontId="0" fillId="0" borderId="1" xfId="0" applyBorder="1" applyAlignment="1">
      <alignment horizontal="center" vertical="top"/>
    </xf>
    <xf numFmtId="0" fontId="5" fillId="0" borderId="1" xfId="0" applyFont="1" applyBorder="1" applyAlignment="1">
      <alignment horizontal="center" vertical="center" wrapText="1"/>
    </xf>
    <xf numFmtId="0" fontId="4" fillId="2" borderId="1" xfId="0" applyFont="1" applyFill="1" applyBorder="1" applyAlignment="1">
      <alignment horizontal="center" vertical="top"/>
    </xf>
    <xf numFmtId="0" fontId="4" fillId="5" borderId="1" xfId="0" applyFont="1" applyFill="1" applyBorder="1" applyAlignment="1">
      <alignment horizontal="center" vertical="top"/>
    </xf>
    <xf numFmtId="0" fontId="4" fillId="6" borderId="1" xfId="0" applyFont="1" applyFill="1" applyBorder="1" applyAlignment="1">
      <alignment horizontal="center" vertical="top"/>
    </xf>
    <xf numFmtId="0" fontId="4" fillId="3" borderId="1" xfId="0" applyFont="1" applyFill="1" applyBorder="1" applyAlignment="1">
      <alignment horizontal="center" vertical="top"/>
    </xf>
    <xf numFmtId="0" fontId="1" fillId="0" borderId="11" xfId="0" applyFont="1" applyBorder="1" applyAlignment="1">
      <alignment vertical="top"/>
    </xf>
    <xf numFmtId="0" fontId="2" fillId="4" borderId="1" xfId="0" applyFont="1" applyFill="1" applyBorder="1" applyAlignment="1">
      <alignment horizontal="center" vertical="top"/>
    </xf>
    <xf numFmtId="0" fontId="0" fillId="0" borderId="1" xfId="0" applyBorder="1" applyAlignment="1">
      <alignment vertical="top"/>
    </xf>
    <xf numFmtId="10" fontId="0" fillId="0" borderId="1" xfId="0" applyNumberFormat="1" applyBorder="1" applyAlignment="1">
      <alignment vertical="top"/>
    </xf>
    <xf numFmtId="10" fontId="0" fillId="0" borderId="16" xfId="0" applyNumberFormat="1" applyBorder="1" applyAlignment="1">
      <alignment vertical="top"/>
    </xf>
    <xf numFmtId="0" fontId="0" fillId="0" borderId="0" xfId="0"/>
    <xf numFmtId="0" fontId="0" fillId="0" borderId="0" xfId="0" applyFill="1" applyBorder="1"/>
    <xf numFmtId="0" fontId="0" fillId="2" borderId="1" xfId="0" applyFill="1" applyBorder="1"/>
    <xf numFmtId="0" fontId="0" fillId="0" borderId="23" xfId="0" applyBorder="1"/>
    <xf numFmtId="0" fontId="0" fillId="0" borderId="24" xfId="0" applyBorder="1"/>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Fill="1" applyBorder="1" applyAlignment="1">
      <alignment horizontal="center"/>
    </xf>
    <xf numFmtId="0" fontId="4" fillId="0" borderId="9" xfId="0" applyFont="1" applyFill="1" applyBorder="1" applyAlignment="1">
      <alignment horizontal="center"/>
    </xf>
    <xf numFmtId="0" fontId="4" fillId="0" borderId="1" xfId="0" applyFont="1" applyBorder="1" applyAlignment="1">
      <alignment horizontal="center"/>
    </xf>
    <xf numFmtId="0" fontId="4" fillId="2" borderId="1" xfId="0" applyFont="1" applyFill="1" applyBorder="1" applyAlignment="1">
      <alignment horizontal="center"/>
    </xf>
    <xf numFmtId="0" fontId="0" fillId="0" borderId="0" xfId="0" applyBorder="1"/>
    <xf numFmtId="0" fontId="0" fillId="0" borderId="25" xfId="0" applyBorder="1"/>
    <xf numFmtId="9" fontId="0" fillId="0" borderId="1" xfId="3" applyFont="1" applyBorder="1" applyAlignment="1">
      <alignment horizontal="center"/>
    </xf>
    <xf numFmtId="0" fontId="0" fillId="0" borderId="26" xfId="0" applyBorder="1"/>
    <xf numFmtId="0" fontId="5" fillId="0" borderId="27" xfId="0" applyFont="1" applyBorder="1" applyAlignment="1">
      <alignment horizontal="left"/>
    </xf>
    <xf numFmtId="2" fontId="0" fillId="17" borderId="1" xfId="0" applyNumberFormat="1" applyFill="1" applyBorder="1"/>
    <xf numFmtId="2" fontId="5" fillId="18" borderId="1" xfId="2" applyNumberFormat="1" applyFont="1" applyFill="1" applyBorder="1"/>
    <xf numFmtId="2" fontId="0" fillId="0" borderId="0" xfId="1" applyNumberFormat="1" applyFont="1" applyFill="1" applyBorder="1"/>
    <xf numFmtId="2" fontId="0" fillId="0" borderId="9" xfId="1" applyNumberFormat="1" applyFont="1" applyFill="1" applyBorder="1"/>
    <xf numFmtId="0" fontId="5" fillId="18" borderId="1" xfId="2" applyNumberFormat="1" applyFont="1" applyFill="1" applyBorder="1"/>
    <xf numFmtId="0" fontId="5" fillId="18" borderId="8" xfId="1" applyNumberFormat="1" applyFont="1" applyFill="1" applyBorder="1" applyProtection="1">
      <protection locked="0"/>
    </xf>
    <xf numFmtId="0" fontId="0" fillId="19" borderId="13" xfId="1" applyNumberFormat="1" applyFont="1" applyFill="1" applyBorder="1"/>
    <xf numFmtId="3" fontId="0" fillId="0" borderId="1" xfId="0" applyNumberFormat="1" applyBorder="1"/>
    <xf numFmtId="2" fontId="5" fillId="12" borderId="1" xfId="2" applyNumberFormat="1" applyFont="1" applyFill="1" applyBorder="1"/>
    <xf numFmtId="2" fontId="5" fillId="12" borderId="14" xfId="2" applyNumberFormat="1" applyFont="1" applyFill="1" applyBorder="1"/>
    <xf numFmtId="2" fontId="5" fillId="0" borderId="0" xfId="2" applyNumberFormat="1" applyFont="1" applyFill="1" applyBorder="1"/>
    <xf numFmtId="0" fontId="0" fillId="0" borderId="0" xfId="0" applyFill="1"/>
    <xf numFmtId="0" fontId="4" fillId="0" borderId="14" xfId="0" applyFont="1" applyBorder="1" applyAlignment="1">
      <alignment horizontal="center"/>
    </xf>
    <xf numFmtId="0" fontId="5" fillId="0" borderId="27" xfId="0" applyFont="1" applyBorder="1" applyAlignment="1">
      <alignment horizontal="right"/>
    </xf>
    <xf numFmtId="3" fontId="5" fillId="18" borderId="1" xfId="2" applyNumberFormat="1" applyFont="1" applyFill="1" applyBorder="1"/>
    <xf numFmtId="3" fontId="5" fillId="18" borderId="14" xfId="2" applyNumberFormat="1" applyFont="1" applyFill="1" applyBorder="1"/>
    <xf numFmtId="3" fontId="5" fillId="0" borderId="0" xfId="2" applyNumberFormat="1" applyFont="1" applyFill="1" applyBorder="1"/>
    <xf numFmtId="3" fontId="5" fillId="0" borderId="9" xfId="2" applyNumberFormat="1" applyFont="1" applyFill="1" applyBorder="1"/>
    <xf numFmtId="2" fontId="5" fillId="0" borderId="9" xfId="2" applyNumberFormat="1" applyFont="1" applyFill="1" applyBorder="1"/>
    <xf numFmtId="0" fontId="5" fillId="12" borderId="1" xfId="2" applyNumberFormat="1" applyFont="1" applyFill="1" applyBorder="1"/>
    <xf numFmtId="0" fontId="4" fillId="0" borderId="0" xfId="0" applyFont="1" applyBorder="1" applyAlignment="1">
      <alignment horizontal="center"/>
    </xf>
    <xf numFmtId="0" fontId="4" fillId="0" borderId="25" xfId="0" applyFont="1" applyBorder="1" applyAlignment="1">
      <alignment horizontal="center"/>
    </xf>
    <xf numFmtId="165" fontId="0" fillId="20" borderId="1" xfId="0" applyNumberFormat="1" applyFill="1" applyBorder="1"/>
    <xf numFmtId="165" fontId="0" fillId="20" borderId="14" xfId="0" applyNumberFormat="1" applyFill="1" applyBorder="1"/>
    <xf numFmtId="165" fontId="0" fillId="0" borderId="0" xfId="0" applyNumberFormat="1" applyFill="1" applyBorder="1"/>
    <xf numFmtId="165" fontId="0" fillId="0" borderId="9" xfId="0" applyNumberFormat="1" applyFill="1" applyBorder="1"/>
    <xf numFmtId="165" fontId="0" fillId="0" borderId="1" xfId="0" applyNumberFormat="1" applyBorder="1"/>
    <xf numFmtId="0" fontId="0" fillId="0" borderId="28" xfId="0" applyBorder="1"/>
    <xf numFmtId="165" fontId="0" fillId="21" borderId="16" xfId="0" applyNumberFormat="1" applyFill="1" applyBorder="1"/>
    <xf numFmtId="165" fontId="0" fillId="21" borderId="29" xfId="0" applyNumberFormat="1" applyFill="1" applyBorder="1"/>
    <xf numFmtId="165" fontId="0" fillId="0" borderId="0" xfId="0" applyNumberFormat="1" applyFill="1"/>
    <xf numFmtId="165" fontId="0" fillId="21" borderId="0" xfId="0" applyNumberFormat="1" applyFill="1"/>
    <xf numFmtId="0" fontId="26" fillId="0" borderId="0" xfId="14" applyAlignment="1" applyProtection="1"/>
    <xf numFmtId="0" fontId="0" fillId="0" borderId="1" xfId="0" applyBorder="1" applyAlignment="1">
      <alignment horizontal="right"/>
    </xf>
    <xf numFmtId="6" fontId="0" fillId="0" borderId="1" xfId="0" applyNumberFormat="1" applyBorder="1" applyAlignment="1">
      <alignment horizontal="left"/>
    </xf>
    <xf numFmtId="8" fontId="0" fillId="0" borderId="1" xfId="0" applyNumberFormat="1" applyBorder="1"/>
    <xf numFmtId="0" fontId="0" fillId="0" borderId="1" xfId="0" applyNumberFormat="1" applyFill="1" applyBorder="1" applyAlignment="1">
      <alignment horizontal="left"/>
    </xf>
    <xf numFmtId="0" fontId="0" fillId="22" borderId="1" xfId="0" applyNumberFormat="1" applyFill="1" applyBorder="1"/>
    <xf numFmtId="0" fontId="0" fillId="0" borderId="0" xfId="0" applyNumberFormat="1" applyFill="1"/>
    <xf numFmtId="9" fontId="0" fillId="0" borderId="1" xfId="3" applyFont="1" applyBorder="1" applyAlignment="1">
      <alignment horizontal="left"/>
    </xf>
    <xf numFmtId="9" fontId="0" fillId="0" borderId="1" xfId="0" applyNumberFormat="1" applyBorder="1" applyAlignment="1">
      <alignment horizontal="left"/>
    </xf>
    <xf numFmtId="6" fontId="0" fillId="0" borderId="0" xfId="0" applyNumberFormat="1"/>
    <xf numFmtId="0" fontId="5" fillId="0" borderId="0" xfId="0" applyFont="1" applyBorder="1" applyProtection="1"/>
    <xf numFmtId="0" fontId="5" fillId="0" borderId="0" xfId="0" applyFont="1" applyProtection="1"/>
    <xf numFmtId="0" fontId="5" fillId="0" borderId="0" xfId="0" applyFont="1" applyFill="1" applyProtection="1"/>
    <xf numFmtId="0" fontId="28" fillId="0" borderId="0" xfId="10" applyFont="1" applyProtection="1"/>
    <xf numFmtId="0" fontId="29" fillId="23" borderId="0" xfId="10" applyFont="1" applyFill="1" applyBorder="1" applyAlignment="1" applyProtection="1">
      <alignment horizontal="center"/>
    </xf>
    <xf numFmtId="0" fontId="30" fillId="0" borderId="0" xfId="0" applyFont="1" applyFill="1" applyProtection="1"/>
    <xf numFmtId="0" fontId="30" fillId="0" borderId="0" xfId="0" applyFont="1" applyFill="1" applyBorder="1" applyProtection="1"/>
    <xf numFmtId="0" fontId="31" fillId="0" borderId="31" xfId="0" applyFont="1" applyFill="1" applyBorder="1" applyAlignment="1" applyProtection="1">
      <alignment horizontal="center" wrapText="1" readingOrder="1"/>
    </xf>
    <xf numFmtId="0" fontId="31" fillId="0" borderId="0" xfId="0" applyFont="1" applyFill="1" applyBorder="1" applyAlignment="1" applyProtection="1">
      <alignment horizontal="center" wrapText="1" readingOrder="1"/>
    </xf>
    <xf numFmtId="0" fontId="33" fillId="25" borderId="1" xfId="0" applyFont="1" applyFill="1" applyBorder="1" applyAlignment="1" applyProtection="1">
      <alignment horizontal="center" vertical="top" wrapText="1"/>
    </xf>
    <xf numFmtId="0" fontId="33" fillId="26" borderId="1" xfId="0" applyFont="1" applyFill="1" applyBorder="1" applyAlignment="1" applyProtection="1">
      <alignment horizontal="center" wrapText="1"/>
    </xf>
    <xf numFmtId="0" fontId="2" fillId="26" borderId="1" xfId="0" applyFont="1" applyFill="1" applyBorder="1" applyAlignment="1" applyProtection="1">
      <alignment horizontal="center" vertical="top"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30" fillId="4" borderId="0" xfId="0" applyFont="1" applyFill="1" applyBorder="1" applyProtection="1"/>
    <xf numFmtId="0" fontId="30" fillId="4" borderId="0" xfId="0" applyFont="1" applyFill="1" applyProtection="1"/>
    <xf numFmtId="0" fontId="33" fillId="25" borderId="36" xfId="0" applyFont="1" applyFill="1" applyBorder="1" applyAlignment="1" applyProtection="1">
      <alignment horizontal="center"/>
    </xf>
    <xf numFmtId="0" fontId="33" fillId="0" borderId="36" xfId="0" applyFont="1" applyFill="1" applyBorder="1" applyAlignment="1" applyProtection="1">
      <alignment horizontal="center"/>
    </xf>
    <xf numFmtId="0" fontId="33" fillId="0" borderId="37" xfId="0" applyFont="1" applyFill="1" applyBorder="1" applyAlignment="1" applyProtection="1">
      <alignment horizontal="center"/>
    </xf>
    <xf numFmtId="0" fontId="33" fillId="0" borderId="1" xfId="0" applyFont="1" applyFill="1" applyBorder="1" applyAlignment="1" applyProtection="1">
      <alignment horizontal="center"/>
    </xf>
    <xf numFmtId="0" fontId="33" fillId="0" borderId="0" xfId="0" applyFont="1" applyFill="1" applyBorder="1" applyAlignment="1" applyProtection="1">
      <alignment horizontal="center" vertical="top" wrapText="1"/>
    </xf>
    <xf numFmtId="0" fontId="33" fillId="0" borderId="35" xfId="0" applyFont="1" applyFill="1" applyBorder="1" applyAlignment="1" applyProtection="1">
      <alignment horizontal="center"/>
    </xf>
    <xf numFmtId="0" fontId="33" fillId="0" borderId="38" xfId="0" applyFont="1" applyFill="1" applyBorder="1" applyAlignment="1" applyProtection="1">
      <alignment horizontal="center"/>
    </xf>
    <xf numFmtId="0" fontId="33" fillId="0" borderId="0" xfId="0" applyFont="1" applyFill="1" applyBorder="1" applyAlignment="1" applyProtection="1">
      <alignment horizontal="center" vertical="top"/>
    </xf>
    <xf numFmtId="0" fontId="33" fillId="25" borderId="39" xfId="0" applyFont="1" applyFill="1" applyBorder="1" applyAlignment="1" applyProtection="1">
      <alignment horizontal="center"/>
    </xf>
    <xf numFmtId="0" fontId="33" fillId="4" borderId="40" xfId="0" applyFont="1" applyFill="1" applyBorder="1" applyAlignment="1" applyProtection="1">
      <alignment horizontal="center"/>
    </xf>
    <xf numFmtId="0" fontId="33" fillId="4" borderId="41" xfId="0" applyFont="1" applyFill="1" applyBorder="1" applyAlignment="1" applyProtection="1">
      <alignment horizontal="center"/>
    </xf>
    <xf numFmtId="0" fontId="33" fillId="4" borderId="42" xfId="0" applyFont="1" applyFill="1" applyBorder="1" applyAlignment="1" applyProtection="1">
      <alignment horizontal="center"/>
    </xf>
    <xf numFmtId="0" fontId="30" fillId="4" borderId="0" xfId="0" applyFont="1" applyFill="1" applyBorder="1" applyAlignment="1" applyProtection="1">
      <alignment horizontal="left"/>
    </xf>
    <xf numFmtId="0" fontId="34" fillId="4" borderId="1" xfId="0" applyFont="1" applyFill="1" applyBorder="1" applyAlignment="1" applyProtection="1">
      <alignment horizontal="center"/>
    </xf>
    <xf numFmtId="0" fontId="30" fillId="0" borderId="1" xfId="0" applyFont="1" applyFill="1" applyBorder="1" applyAlignment="1" applyProtection="1">
      <alignment horizontal="center"/>
    </xf>
    <xf numFmtId="0" fontId="2" fillId="0" borderId="8" xfId="0" applyFont="1" applyFill="1" applyBorder="1" applyAlignment="1" applyProtection="1">
      <alignment horizontal="center" wrapText="1"/>
    </xf>
    <xf numFmtId="0" fontId="33" fillId="25" borderId="6" xfId="0" applyFont="1" applyFill="1" applyBorder="1" applyAlignment="1" applyProtection="1">
      <alignment horizontal="center" vertical="top" wrapText="1"/>
    </xf>
    <xf numFmtId="0" fontId="33" fillId="25" borderId="8" xfId="0" applyFont="1" applyFill="1" applyBorder="1" applyAlignment="1" applyProtection="1">
      <alignment horizontal="center" vertical="top" wrapText="1"/>
    </xf>
    <xf numFmtId="0" fontId="27" fillId="0" borderId="0" xfId="0" applyFont="1" applyFill="1" applyProtection="1"/>
    <xf numFmtId="0" fontId="33" fillId="25" borderId="8" xfId="0" applyFont="1" applyFill="1" applyBorder="1" applyAlignment="1" applyProtection="1">
      <alignment horizontal="center" vertical="top"/>
    </xf>
    <xf numFmtId="0" fontId="35" fillId="0" borderId="0" xfId="0" applyFont="1" applyFill="1" applyBorder="1" applyProtection="1"/>
    <xf numFmtId="0" fontId="35" fillId="0" borderId="0" xfId="0" applyFont="1" applyFill="1" applyProtection="1"/>
    <xf numFmtId="0" fontId="27" fillId="0" borderId="0" xfId="0" applyFont="1" applyFill="1" applyBorder="1" applyProtection="1"/>
    <xf numFmtId="0" fontId="5" fillId="0" borderId="0" xfId="0" applyFont="1" applyFill="1" applyBorder="1" applyProtection="1"/>
    <xf numFmtId="0" fontId="33" fillId="0" borderId="0" xfId="0" applyFont="1" applyFill="1" applyBorder="1" applyAlignment="1" applyProtection="1">
      <alignment horizontal="center"/>
      <protection locked="0"/>
    </xf>
    <xf numFmtId="0" fontId="4" fillId="13" borderId="1" xfId="0" applyFont="1" applyFill="1" applyBorder="1" applyProtection="1"/>
    <xf numFmtId="0" fontId="36" fillId="0" borderId="0" xfId="0" applyFont="1"/>
    <xf numFmtId="0" fontId="30" fillId="0" borderId="0" xfId="0" applyFont="1" applyFill="1" applyAlignment="1" applyProtection="1">
      <alignment vertical="top" wrapText="1"/>
    </xf>
    <xf numFmtId="0" fontId="34" fillId="0" borderId="0" xfId="0" applyFont="1" applyFill="1" applyProtection="1"/>
    <xf numFmtId="0" fontId="37" fillId="0" borderId="0" xfId="0" applyFont="1" applyFill="1" applyProtection="1"/>
    <xf numFmtId="0" fontId="30" fillId="0" borderId="0" xfId="0" applyFont="1" applyFill="1" applyAlignment="1" applyProtection="1">
      <alignment horizontal="center"/>
    </xf>
    <xf numFmtId="10" fontId="30" fillId="0" borderId="0" xfId="0" applyNumberFormat="1" applyFont="1" applyFill="1" applyBorder="1" applyProtection="1"/>
    <xf numFmtId="0" fontId="30" fillId="0" borderId="0" xfId="0" applyFont="1" applyFill="1" applyAlignment="1" applyProtection="1"/>
    <xf numFmtId="0" fontId="5" fillId="0" borderId="0" xfId="0" applyFont="1" applyFill="1" applyAlignment="1" applyProtection="1"/>
    <xf numFmtId="0" fontId="38" fillId="0" borderId="0" xfId="0" applyFont="1" applyFill="1" applyProtection="1"/>
    <xf numFmtId="0" fontId="38" fillId="0" borderId="0" xfId="0" applyFont="1" applyFill="1" applyBorder="1" applyProtection="1"/>
    <xf numFmtId="0" fontId="39" fillId="0" borderId="0" xfId="0" applyFont="1" applyFill="1" applyAlignment="1" applyProtection="1"/>
    <xf numFmtId="10" fontId="38" fillId="0" borderId="0" xfId="0" applyNumberFormat="1" applyFont="1" applyFill="1" applyBorder="1" applyProtection="1"/>
    <xf numFmtId="0" fontId="40" fillId="0" borderId="0" xfId="0" applyFont="1" applyFill="1" applyProtection="1"/>
    <xf numFmtId="0" fontId="13" fillId="0" borderId="0" xfId="0" applyFont="1"/>
    <xf numFmtId="0" fontId="38" fillId="0" borderId="0" xfId="0" applyFont="1" applyFill="1" applyAlignment="1" applyProtection="1">
      <alignment vertical="top" wrapText="1"/>
    </xf>
    <xf numFmtId="0" fontId="39" fillId="0" borderId="0" xfId="0" applyFont="1" applyFill="1" applyProtection="1"/>
    <xf numFmtId="0" fontId="39" fillId="0" borderId="0" xfId="0" applyFont="1" applyFill="1" applyBorder="1" applyProtection="1"/>
    <xf numFmtId="0" fontId="39" fillId="0" borderId="0" xfId="0" applyFont="1" applyFill="1" applyBorder="1" applyAlignment="1" applyProtection="1">
      <alignment vertical="center"/>
    </xf>
    <xf numFmtId="0" fontId="38" fillId="0" borderId="0" xfId="0" applyFont="1" applyFill="1" applyAlignment="1" applyProtection="1">
      <alignment vertical="center"/>
    </xf>
    <xf numFmtId="0" fontId="39" fillId="0" borderId="0" xfId="0" applyFont="1" applyFill="1" applyAlignment="1" applyProtection="1">
      <alignment vertical="center"/>
    </xf>
    <xf numFmtId="0" fontId="39" fillId="0" borderId="0" xfId="0" applyFont="1" applyAlignment="1" applyProtection="1">
      <alignment vertical="center"/>
    </xf>
    <xf numFmtId="0" fontId="39" fillId="0" borderId="0" xfId="0" applyFont="1" applyBorder="1" applyAlignment="1" applyProtection="1">
      <alignment vertical="center"/>
    </xf>
    <xf numFmtId="0" fontId="40" fillId="22" borderId="1" xfId="0" applyFont="1" applyFill="1" applyBorder="1" applyAlignment="1" applyProtection="1">
      <alignment horizontal="center" vertical="center"/>
    </xf>
    <xf numFmtId="0" fontId="38" fillId="4" borderId="0" xfId="0" applyFont="1" applyFill="1" applyBorder="1" applyAlignment="1" applyProtection="1">
      <alignment horizontal="left"/>
    </xf>
    <xf numFmtId="0" fontId="33" fillId="4" borderId="1"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38" fillId="0" borderId="1" xfId="0" applyFont="1" applyFill="1" applyBorder="1" applyAlignment="1" applyProtection="1">
      <alignment horizontal="center" vertical="center"/>
    </xf>
    <xf numFmtId="0" fontId="33" fillId="0" borderId="1"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38" fillId="4" borderId="0" xfId="0" applyFont="1" applyFill="1" applyProtection="1"/>
    <xf numFmtId="0" fontId="38" fillId="4" borderId="0" xfId="0" applyFont="1" applyFill="1" applyBorder="1" applyProtection="1"/>
    <xf numFmtId="0" fontId="2" fillId="26" borderId="27" xfId="0" applyFont="1" applyFill="1" applyBorder="1" applyAlignment="1" applyProtection="1">
      <alignment horizontal="center" vertical="center" wrapText="1"/>
    </xf>
    <xf numFmtId="0" fontId="33" fillId="26" borderId="1" xfId="0" applyFont="1" applyFill="1" applyBorder="1" applyAlignment="1" applyProtection="1">
      <alignment horizontal="center" vertical="center" wrapText="1"/>
    </xf>
    <xf numFmtId="0" fontId="33" fillId="25" borderId="47" xfId="0" applyFont="1" applyFill="1" applyBorder="1" applyAlignment="1" applyProtection="1">
      <alignment horizontal="center" vertical="center" wrapText="1"/>
    </xf>
    <xf numFmtId="0" fontId="33" fillId="25" borderId="48" xfId="0" applyFont="1" applyFill="1" applyBorder="1" applyAlignment="1" applyProtection="1">
      <alignment horizontal="center" vertical="center" wrapText="1"/>
    </xf>
    <xf numFmtId="0" fontId="33" fillId="25" borderId="4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center" wrapText="1" readingOrder="1"/>
    </xf>
    <xf numFmtId="0" fontId="41" fillId="0" borderId="24" xfId="0" applyFont="1" applyFill="1" applyBorder="1" applyAlignment="1" applyProtection="1">
      <alignment horizontal="center" wrapText="1" readingOrder="1"/>
    </xf>
    <xf numFmtId="0" fontId="2" fillId="29" borderId="60" xfId="0" applyFont="1" applyFill="1" applyBorder="1"/>
    <xf numFmtId="0" fontId="1" fillId="30" borderId="62" xfId="0" applyFont="1" applyFill="1" applyBorder="1"/>
    <xf numFmtId="0" fontId="42" fillId="0" borderId="0" xfId="10" applyFont="1" applyProtection="1"/>
    <xf numFmtId="0" fontId="44" fillId="23" borderId="0" xfId="10" applyFont="1" applyFill="1" applyBorder="1" applyAlignment="1" applyProtection="1">
      <alignment horizontal="center"/>
    </xf>
    <xf numFmtId="0" fontId="46" fillId="31" borderId="10" xfId="0" applyFont="1" applyFill="1" applyBorder="1" applyAlignment="1">
      <alignment horizontal="center" vertical="center"/>
    </xf>
    <xf numFmtId="0" fontId="1" fillId="0" borderId="10" xfId="0" applyFont="1" applyFill="1" applyBorder="1" applyAlignment="1">
      <alignment vertical="top"/>
    </xf>
    <xf numFmtId="0" fontId="1" fillId="0" borderId="11" xfId="0" applyFont="1" applyFill="1" applyBorder="1" applyAlignment="1">
      <alignment vertical="top"/>
    </xf>
    <xf numFmtId="0" fontId="1" fillId="0" borderId="12" xfId="0" applyFont="1" applyFill="1" applyBorder="1" applyAlignment="1">
      <alignment horizontal="center" vertical="top"/>
    </xf>
    <xf numFmtId="0" fontId="8" fillId="6" borderId="13" xfId="0" applyFont="1" applyFill="1" applyBorder="1"/>
    <xf numFmtId="0" fontId="8" fillId="6" borderId="14" xfId="0" applyFont="1" applyFill="1" applyBorder="1"/>
    <xf numFmtId="0" fontId="0" fillId="5" borderId="13" xfId="0" applyFill="1" applyBorder="1"/>
    <xf numFmtId="0" fontId="0" fillId="5" borderId="14" xfId="0" applyFill="1" applyBorder="1"/>
    <xf numFmtId="0" fontId="0" fillId="2" borderId="13" xfId="0" applyFill="1" applyBorder="1"/>
    <xf numFmtId="0" fontId="0" fillId="2" borderId="14" xfId="0" applyFill="1" applyBorder="1"/>
    <xf numFmtId="0" fontId="0" fillId="3" borderId="15" xfId="0" applyFill="1" applyBorder="1"/>
    <xf numFmtId="0" fontId="0" fillId="3" borderId="29" xfId="0" applyFill="1" applyBorder="1"/>
    <xf numFmtId="0" fontId="8" fillId="6" borderId="1" xfId="0" applyNumberFormat="1" applyFont="1" applyFill="1" applyBorder="1" applyAlignment="1">
      <alignment horizontal="center"/>
    </xf>
    <xf numFmtId="0" fontId="0" fillId="5" borderId="1" xfId="0" applyNumberFormat="1" applyFill="1" applyBorder="1" applyAlignment="1">
      <alignment horizontal="center"/>
    </xf>
    <xf numFmtId="0" fontId="0" fillId="2" borderId="1" xfId="0" applyNumberFormat="1" applyFill="1" applyBorder="1" applyAlignment="1">
      <alignment horizontal="center"/>
    </xf>
    <xf numFmtId="0" fontId="0" fillId="3" borderId="16" xfId="0" applyNumberFormat="1" applyFill="1" applyBorder="1" applyAlignment="1">
      <alignment horizontal="center"/>
    </xf>
    <xf numFmtId="0" fontId="47" fillId="0" borderId="1" xfId="0" applyFont="1" applyBorder="1" applyAlignment="1">
      <alignment vertical="top" wrapText="1"/>
    </xf>
    <xf numFmtId="0" fontId="14" fillId="0" borderId="0" xfId="15" applyFont="1" applyAlignment="1">
      <alignment horizontal="center"/>
    </xf>
    <xf numFmtId="0" fontId="5" fillId="0" borderId="0" xfId="15" applyFont="1"/>
    <xf numFmtId="0" fontId="16" fillId="32" borderId="3" xfId="15" applyFont="1" applyFill="1" applyBorder="1" applyAlignment="1">
      <alignment horizontal="center"/>
    </xf>
    <xf numFmtId="0" fontId="5" fillId="0" borderId="0" xfId="15" applyFont="1" applyAlignment="1">
      <alignment horizontal="right" vertical="center"/>
    </xf>
    <xf numFmtId="0" fontId="16" fillId="32" borderId="9" xfId="15" applyFont="1" applyFill="1" applyBorder="1" applyAlignment="1">
      <alignment horizontal="center"/>
    </xf>
    <xf numFmtId="0" fontId="4" fillId="0" borderId="1" xfId="15" applyFont="1" applyBorder="1"/>
    <xf numFmtId="0" fontId="5" fillId="0" borderId="1" xfId="15" applyFont="1" applyBorder="1"/>
    <xf numFmtId="0" fontId="5" fillId="0" borderId="0" xfId="15" applyFont="1" applyAlignment="1">
      <alignment horizontal="center"/>
    </xf>
    <xf numFmtId="164" fontId="5" fillId="0" borderId="1" xfId="15" applyNumberFormat="1" applyFont="1" applyBorder="1"/>
    <xf numFmtId="164" fontId="5" fillId="36" borderId="1" xfId="15" applyNumberFormat="1" applyFont="1" applyFill="1" applyBorder="1" applyAlignment="1">
      <alignment horizontal="center"/>
    </xf>
    <xf numFmtId="164" fontId="5" fillId="0" borderId="0" xfId="15" applyNumberFormat="1" applyFont="1" applyAlignment="1">
      <alignment horizontal="center"/>
    </xf>
    <xf numFmtId="164" fontId="5" fillId="34" borderId="1" xfId="15" applyNumberFormat="1" applyFont="1" applyFill="1" applyBorder="1" applyAlignment="1">
      <alignment horizontal="right"/>
    </xf>
    <xf numFmtId="164" fontId="5" fillId="35" borderId="8" xfId="15" applyNumberFormat="1" applyFont="1" applyFill="1" applyBorder="1" applyAlignment="1">
      <alignment horizontal="right"/>
    </xf>
    <xf numFmtId="164" fontId="5" fillId="36" borderId="42" xfId="15" applyNumberFormat="1" applyFont="1" applyFill="1" applyBorder="1" applyAlignment="1">
      <alignment horizontal="center"/>
    </xf>
    <xf numFmtId="0" fontId="30" fillId="0" borderId="0" xfId="15" applyFont="1" applyAlignment="1">
      <alignment horizontal="right"/>
    </xf>
    <xf numFmtId="164" fontId="4" fillId="33" borderId="66" xfId="15" applyNumberFormat="1" applyFont="1" applyFill="1" applyBorder="1"/>
    <xf numFmtId="164" fontId="5" fillId="0" borderId="0" xfId="15" applyNumberFormat="1" applyFont="1"/>
    <xf numFmtId="164" fontId="4" fillId="34" borderId="66" xfId="15" applyNumberFormat="1" applyFont="1" applyFill="1" applyBorder="1"/>
    <xf numFmtId="0" fontId="4" fillId="3" borderId="1" xfId="15" applyFont="1" applyFill="1" applyBorder="1"/>
    <xf numFmtId="164" fontId="4" fillId="0" borderId="1" xfId="15" applyNumberFormat="1" applyFont="1" applyBorder="1"/>
    <xf numFmtId="164" fontId="52" fillId="0" borderId="15" xfId="16" applyNumberFormat="1" applyFont="1" applyBorder="1" applyAlignment="1">
      <alignment horizontal="center" vertical="center"/>
    </xf>
    <xf numFmtId="0" fontId="1" fillId="0" borderId="11" xfId="0" applyFont="1" applyBorder="1" applyAlignment="1">
      <alignment vertical="top" wrapText="1"/>
    </xf>
    <xf numFmtId="0" fontId="1" fillId="0" borderId="12" xfId="0" applyFont="1" applyBorder="1" applyAlignment="1">
      <alignment vertical="top" wrapText="1"/>
    </xf>
    <xf numFmtId="0" fontId="0" fillId="0" borderId="0" xfId="0" applyAlignment="1"/>
    <xf numFmtId="0" fontId="1" fillId="0" borderId="10" xfId="0" applyFont="1" applyBorder="1" applyAlignment="1"/>
    <xf numFmtId="0" fontId="5" fillId="0" borderId="1" xfId="15" applyFont="1" applyBorder="1" applyAlignment="1">
      <alignment wrapText="1"/>
    </xf>
    <xf numFmtId="0" fontId="0" fillId="0" borderId="0" xfId="0"/>
    <xf numFmtId="0" fontId="5" fillId="0" borderId="0" xfId="15" applyFont="1"/>
    <xf numFmtId="164" fontId="5" fillId="7" borderId="1" xfId="15" applyNumberFormat="1" applyFont="1" applyFill="1" applyBorder="1" applyAlignment="1">
      <alignment horizontal="right"/>
    </xf>
    <xf numFmtId="0" fontId="0" fillId="0" borderId="67" xfId="0" applyBorder="1"/>
    <xf numFmtId="0" fontId="0" fillId="0" borderId="50" xfId="0" applyBorder="1"/>
    <xf numFmtId="0" fontId="1" fillId="0" borderId="66" xfId="0" applyFont="1" applyBorder="1" applyAlignment="1">
      <alignment horizontal="center" vertical="center"/>
    </xf>
    <xf numFmtId="0" fontId="0" fillId="0" borderId="0" xfId="0" applyAlignment="1">
      <alignment horizontal="center"/>
    </xf>
    <xf numFmtId="0" fontId="0" fillId="0" borderId="1" xfId="0" applyBorder="1" applyAlignment="1">
      <alignment vertical="top" wrapText="1"/>
    </xf>
    <xf numFmtId="0" fontId="1" fillId="0" borderId="30" xfId="0" applyFont="1" applyBorder="1" applyAlignment="1">
      <alignment horizontal="left" vertical="center"/>
    </xf>
    <xf numFmtId="0" fontId="1" fillId="0" borderId="61" xfId="0" applyFont="1" applyBorder="1" applyAlignment="1">
      <alignment horizontal="left" vertical="center"/>
    </xf>
    <xf numFmtId="0" fontId="0" fillId="0" borderId="0" xfId="0" applyAlignment="1">
      <alignment horizontal="left" vertical="center" wrapText="1"/>
    </xf>
    <xf numFmtId="0" fontId="40" fillId="19" borderId="68" xfId="0" applyFont="1" applyFill="1" applyBorder="1" applyAlignment="1" applyProtection="1">
      <alignment horizontal="center" vertical="center" wrapText="1"/>
      <protection locked="0"/>
    </xf>
    <xf numFmtId="0" fontId="0" fillId="38" borderId="49" xfId="0" applyFill="1" applyBorder="1" applyAlignment="1">
      <alignment horizontal="center" vertical="top" wrapText="1"/>
    </xf>
    <xf numFmtId="0" fontId="1" fillId="30" borderId="53" xfId="0" applyFont="1" applyFill="1" applyBorder="1"/>
    <xf numFmtId="0" fontId="1" fillId="9" borderId="23" xfId="0" applyFont="1" applyFill="1" applyBorder="1" applyAlignment="1">
      <alignment horizontal="center" vertical="center" wrapText="1" readingOrder="1"/>
    </xf>
    <xf numFmtId="0" fontId="58" fillId="41" borderId="68" xfId="0" applyFont="1" applyFill="1" applyBorder="1" applyAlignment="1" applyProtection="1">
      <alignment horizontal="center" vertical="center" wrapText="1" readingOrder="1"/>
      <protection locked="0"/>
    </xf>
    <xf numFmtId="0" fontId="58" fillId="41" borderId="62" xfId="0" applyFont="1" applyFill="1" applyBorder="1" applyAlignment="1" applyProtection="1">
      <alignment horizontal="center" vertical="center" wrapText="1" readingOrder="1"/>
      <protection locked="0"/>
    </xf>
    <xf numFmtId="0" fontId="32" fillId="9" borderId="23" xfId="0" applyFont="1" applyFill="1" applyBorder="1" applyAlignment="1">
      <alignment horizontal="center" vertical="center" readingOrder="1"/>
    </xf>
    <xf numFmtId="0" fontId="59" fillId="41" borderId="1" xfId="0" applyFont="1" applyFill="1" applyBorder="1" applyAlignment="1" applyProtection="1">
      <alignment horizontal="left" wrapText="1" readingOrder="1"/>
      <protection locked="0"/>
    </xf>
    <xf numFmtId="0" fontId="0" fillId="0" borderId="10" xfId="0" applyBorder="1" applyAlignment="1">
      <alignment horizontal="center" vertical="top"/>
    </xf>
    <xf numFmtId="0" fontId="0" fillId="0" borderId="13" xfId="0" applyBorder="1" applyAlignment="1">
      <alignment horizontal="center" vertical="top"/>
    </xf>
    <xf numFmtId="0" fontId="0" fillId="0" borderId="15" xfId="0" applyBorder="1" applyAlignment="1">
      <alignment horizontal="center" vertical="top"/>
    </xf>
    <xf numFmtId="0" fontId="46" fillId="31" borderId="10" xfId="0" applyFont="1" applyFill="1" applyBorder="1"/>
    <xf numFmtId="0" fontId="2" fillId="29" borderId="15" xfId="0" applyFont="1" applyFill="1" applyBorder="1"/>
    <xf numFmtId="0" fontId="58" fillId="41" borderId="60" xfId="0" applyFont="1" applyFill="1" applyBorder="1" applyAlignment="1" applyProtection="1">
      <alignment horizontal="center" vertical="center" wrapText="1" readingOrder="1"/>
      <protection locked="0"/>
    </xf>
    <xf numFmtId="0" fontId="59" fillId="41" borderId="16" xfId="0" applyFont="1" applyFill="1" applyBorder="1" applyAlignment="1" applyProtection="1">
      <alignment horizontal="left" wrapText="1" readingOrder="1"/>
      <protection locked="0"/>
    </xf>
    <xf numFmtId="0" fontId="60" fillId="0" borderId="1" xfId="0" applyFont="1" applyBorder="1" applyAlignment="1">
      <alignment vertical="top" wrapText="1"/>
    </xf>
    <xf numFmtId="0" fontId="0" fillId="37" borderId="1" xfId="0" applyFill="1" applyBorder="1" applyAlignment="1">
      <alignment horizontal="left" vertical="top"/>
    </xf>
    <xf numFmtId="0" fontId="0" fillId="37" borderId="1" xfId="0" applyFill="1" applyBorder="1" applyAlignment="1">
      <alignment horizontal="left" vertical="top" wrapText="1"/>
    </xf>
    <xf numFmtId="0" fontId="60" fillId="0" borderId="16" xfId="0" applyFont="1" applyBorder="1" applyAlignment="1">
      <alignment vertical="top" wrapText="1"/>
    </xf>
    <xf numFmtId="0" fontId="60" fillId="0" borderId="27" xfId="0" applyFont="1" applyBorder="1" applyAlignment="1">
      <alignment vertical="top" wrapText="1"/>
    </xf>
    <xf numFmtId="0" fontId="61" fillId="0" borderId="27" xfId="0" applyFont="1" applyBorder="1" applyAlignment="1">
      <alignment vertical="top" wrapText="1"/>
    </xf>
    <xf numFmtId="0" fontId="62" fillId="0" borderId="27" xfId="0" applyFont="1" applyBorder="1" applyAlignment="1">
      <alignment vertical="top" wrapText="1"/>
    </xf>
    <xf numFmtId="0" fontId="61" fillId="0" borderId="54" xfId="0" applyFont="1" applyBorder="1" applyAlignment="1">
      <alignment vertical="top" wrapText="1"/>
    </xf>
    <xf numFmtId="0" fontId="61" fillId="0" borderId="16" xfId="0" applyFont="1" applyBorder="1" applyAlignment="1">
      <alignment vertical="top" wrapText="1"/>
    </xf>
    <xf numFmtId="0" fontId="62" fillId="0" borderId="16" xfId="0" applyFont="1" applyBorder="1" applyAlignment="1">
      <alignment vertical="top" wrapText="1"/>
    </xf>
    <xf numFmtId="0" fontId="61" fillId="0" borderId="29" xfId="0" applyFont="1" applyBorder="1" applyAlignment="1">
      <alignment vertical="top" wrapText="1"/>
    </xf>
    <xf numFmtId="0" fontId="0" fillId="43" borderId="14" xfId="0" applyFill="1" applyBorder="1" applyAlignment="1">
      <alignment horizontal="left" vertical="top" wrapText="1"/>
    </xf>
    <xf numFmtId="0" fontId="1" fillId="30" borderId="13" xfId="0" applyFont="1" applyFill="1" applyBorder="1"/>
    <xf numFmtId="0" fontId="2" fillId="0" borderId="0" xfId="0" applyFont="1"/>
    <xf numFmtId="0" fontId="56" fillId="0" borderId="0" xfId="0" applyFont="1" applyAlignment="1">
      <alignment vertical="center" wrapText="1"/>
    </xf>
    <xf numFmtId="0" fontId="56" fillId="0" borderId="0" xfId="0" applyFont="1" applyAlignment="1">
      <alignment vertical="top" wrapText="1"/>
    </xf>
    <xf numFmtId="0" fontId="65" fillId="0" borderId="88" xfId="0" applyFont="1" applyBorder="1" applyAlignment="1">
      <alignment horizontal="left" vertical="center" wrapText="1"/>
    </xf>
    <xf numFmtId="0" fontId="65" fillId="0" borderId="91" xfId="0" applyFont="1" applyBorder="1" applyAlignment="1">
      <alignment horizontal="left" vertical="center" wrapText="1"/>
    </xf>
    <xf numFmtId="0" fontId="65" fillId="0" borderId="94" xfId="0" applyFont="1" applyBorder="1" applyAlignment="1">
      <alignment horizontal="left" vertical="center" wrapText="1"/>
    </xf>
    <xf numFmtId="0" fontId="65" fillId="0" borderId="97" xfId="0" applyFont="1" applyBorder="1" applyAlignment="1">
      <alignment horizontal="left" vertical="center" wrapText="1"/>
    </xf>
    <xf numFmtId="0" fontId="65" fillId="0" borderId="100" xfId="0" applyFont="1" applyBorder="1" applyAlignment="1">
      <alignment horizontal="left" vertical="center" wrapText="1"/>
    </xf>
    <xf numFmtId="0" fontId="17" fillId="0" borderId="101" xfId="0" applyFont="1" applyBorder="1" applyAlignment="1">
      <alignment horizontal="left" vertical="center" wrapText="1"/>
    </xf>
    <xf numFmtId="0" fontId="0" fillId="43" borderId="14" xfId="0" applyFill="1" applyBorder="1" applyAlignment="1">
      <alignment horizontal="left" vertical="top"/>
    </xf>
    <xf numFmtId="0" fontId="47" fillId="0" borderId="11" xfId="0" applyFont="1" applyBorder="1" applyAlignment="1">
      <alignment wrapText="1"/>
    </xf>
    <xf numFmtId="0" fontId="47" fillId="0" borderId="12" xfId="0" applyFont="1" applyBorder="1" applyAlignment="1">
      <alignment wrapText="1"/>
    </xf>
    <xf numFmtId="0" fontId="2" fillId="4" borderId="16" xfId="0" applyFont="1" applyFill="1" applyBorder="1" applyAlignment="1">
      <alignment horizontal="center"/>
    </xf>
    <xf numFmtId="0" fontId="1" fillId="2" borderId="66" xfId="0" applyFont="1" applyFill="1" applyBorder="1" applyAlignment="1">
      <alignment horizontal="center" vertical="center"/>
    </xf>
    <xf numFmtId="0" fontId="1" fillId="2" borderId="53" xfId="0" applyFont="1" applyFill="1" applyBorder="1" applyAlignment="1">
      <alignment horizontal="left" vertical="center"/>
    </xf>
    <xf numFmtId="0" fontId="2" fillId="29" borderId="115" xfId="0" applyFont="1" applyFill="1"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center"/>
    </xf>
    <xf numFmtId="0" fontId="0" fillId="0" borderId="1" xfId="0" applyBorder="1" applyAlignment="1">
      <alignment horizontal="center"/>
    </xf>
    <xf numFmtId="0" fontId="47" fillId="0" borderId="11" xfId="0" applyFont="1" applyBorder="1" applyAlignment="1">
      <alignment vertical="top" wrapText="1"/>
    </xf>
    <xf numFmtId="0" fontId="47" fillId="0" borderId="12" xfId="0" applyFont="1" applyBorder="1" applyAlignment="1">
      <alignment vertical="top" wrapText="1"/>
    </xf>
    <xf numFmtId="0" fontId="0" fillId="37" borderId="16" xfId="0" applyFill="1" applyBorder="1" applyAlignment="1">
      <alignment horizontal="left" vertical="top"/>
    </xf>
    <xf numFmtId="0" fontId="0" fillId="37" borderId="16" xfId="0" applyFill="1" applyBorder="1" applyAlignment="1">
      <alignment horizontal="left" vertical="top" wrapText="1"/>
    </xf>
    <xf numFmtId="0" fontId="0" fillId="43" borderId="29" xfId="0" applyFill="1" applyBorder="1" applyAlignment="1">
      <alignment horizontal="left" vertical="top"/>
    </xf>
    <xf numFmtId="0" fontId="5" fillId="0" borderId="0" xfId="0" applyFont="1" applyAlignment="1">
      <alignment horizontal="left"/>
    </xf>
    <xf numFmtId="0" fontId="1" fillId="0" borderId="0" xfId="0" applyFont="1"/>
    <xf numFmtId="0" fontId="0" fillId="0" borderId="1" xfId="0" applyFont="1" applyBorder="1" applyAlignment="1">
      <alignment vertical="top" wrapText="1"/>
    </xf>
    <xf numFmtId="0" fontId="56" fillId="0" borderId="0" xfId="0" applyFont="1" applyBorder="1" applyAlignment="1">
      <alignment horizontal="left" vertical="top" wrapText="1"/>
    </xf>
    <xf numFmtId="0" fontId="0" fillId="0" borderId="0" xfId="0" applyBorder="1" applyAlignment="1">
      <alignment horizontal="center" vertical="center" wrapText="1"/>
    </xf>
    <xf numFmtId="0" fontId="57" fillId="0" borderId="0" xfId="0" applyFont="1" applyAlignment="1">
      <alignment horizontal="center"/>
    </xf>
    <xf numFmtId="0" fontId="0" fillId="0" borderId="69" xfId="0" applyBorder="1" applyAlignment="1">
      <alignment horizontal="center" vertical="top"/>
    </xf>
    <xf numFmtId="0" fontId="0" fillId="0" borderId="62" xfId="0" applyBorder="1" applyAlignment="1">
      <alignment horizontal="center" vertical="top"/>
    </xf>
    <xf numFmtId="0" fontId="0" fillId="0" borderId="60" xfId="0" applyBorder="1" applyAlignment="1">
      <alignment horizontal="center" vertical="top"/>
    </xf>
    <xf numFmtId="0" fontId="0" fillId="0" borderId="70" xfId="0" applyBorder="1" applyAlignment="1">
      <alignment horizontal="center" vertical="top"/>
    </xf>
    <xf numFmtId="0" fontId="72" fillId="42" borderId="67" xfId="0" applyFont="1" applyFill="1" applyBorder="1" applyAlignment="1">
      <alignment vertical="top" wrapText="1"/>
    </xf>
    <xf numFmtId="0" fontId="0" fillId="35" borderId="18" xfId="0" applyFill="1" applyBorder="1" applyAlignment="1">
      <alignment vertical="top" wrapText="1"/>
    </xf>
    <xf numFmtId="0" fontId="0" fillId="35" borderId="20" xfId="0" applyFill="1" applyBorder="1" applyAlignment="1">
      <alignment vertical="top" wrapText="1"/>
    </xf>
    <xf numFmtId="0" fontId="0" fillId="0" borderId="0" xfId="0" applyBorder="1" applyAlignment="1">
      <alignment horizontal="left" wrapText="1"/>
    </xf>
    <xf numFmtId="0" fontId="0" fillId="0" borderId="0" xfId="0" applyAlignment="1">
      <alignment horizontal="left"/>
    </xf>
    <xf numFmtId="0" fontId="5" fillId="0" borderId="0" xfId="0" applyFont="1" applyAlignment="1">
      <alignment horizontal="left"/>
    </xf>
    <xf numFmtId="0" fontId="1" fillId="0" borderId="0" xfId="0" applyFont="1" applyAlignment="1">
      <alignment horizontal="left"/>
    </xf>
    <xf numFmtId="0" fontId="57" fillId="0" borderId="50" xfId="0" applyFont="1" applyBorder="1" applyAlignment="1">
      <alignment horizontal="center"/>
    </xf>
    <xf numFmtId="0" fontId="57" fillId="39" borderId="65" xfId="0" applyFont="1" applyFill="1" applyBorder="1" applyAlignment="1">
      <alignment horizontal="left" vertical="center" wrapText="1"/>
    </xf>
    <xf numFmtId="0" fontId="57" fillId="39" borderId="64" xfId="0" applyFont="1" applyFill="1" applyBorder="1" applyAlignment="1">
      <alignment horizontal="left" vertical="center"/>
    </xf>
    <xf numFmtId="0" fontId="57" fillId="39" borderId="63" xfId="0" applyFont="1" applyFill="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25" xfId="0" applyFont="1" applyBorder="1" applyAlignment="1">
      <alignment horizontal="left" vertical="center"/>
    </xf>
    <xf numFmtId="0" fontId="0" fillId="0" borderId="65" xfId="0" applyBorder="1" applyAlignment="1">
      <alignment vertical="top"/>
    </xf>
    <xf numFmtId="0" fontId="0" fillId="0" borderId="64" xfId="0" applyBorder="1" applyAlignment="1">
      <alignment vertical="top"/>
    </xf>
    <xf numFmtId="0" fontId="0" fillId="0" borderId="63" xfId="0" applyBorder="1" applyAlignment="1">
      <alignment vertical="top"/>
    </xf>
    <xf numFmtId="0" fontId="0" fillId="0" borderId="64" xfId="0" applyBorder="1" applyAlignment="1">
      <alignment horizontal="left" vertical="top" wrapText="1"/>
    </xf>
    <xf numFmtId="0" fontId="0" fillId="0" borderId="63" xfId="0" applyBorder="1" applyAlignment="1">
      <alignment horizontal="left" vertical="top" wrapText="1"/>
    </xf>
    <xf numFmtId="0" fontId="0" fillId="37" borderId="18" xfId="0" applyFill="1" applyBorder="1" applyAlignment="1">
      <alignment horizontal="center" vertical="center"/>
    </xf>
    <xf numFmtId="0" fontId="0" fillId="37" borderId="19" xfId="0" applyFill="1" applyBorder="1" applyAlignment="1">
      <alignment horizontal="center" vertical="center"/>
    </xf>
    <xf numFmtId="0" fontId="0" fillId="37" borderId="20" xfId="0" applyFill="1" applyBorder="1" applyAlignment="1">
      <alignment horizontal="center" vertical="center"/>
    </xf>
    <xf numFmtId="0" fontId="1" fillId="7" borderId="8" xfId="0" applyFont="1" applyFill="1" applyBorder="1" applyAlignment="1">
      <alignment horizontal="center" vertical="center"/>
    </xf>
    <xf numFmtId="0" fontId="1" fillId="7" borderId="9" xfId="0" applyFont="1" applyFill="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59" xfId="0" applyBorder="1" applyAlignment="1">
      <alignment horizontal="left" vertical="center"/>
    </xf>
    <xf numFmtId="0" fontId="0" fillId="0" borderId="58" xfId="0" applyBorder="1" applyAlignment="1">
      <alignment horizontal="left" vertical="center"/>
    </xf>
    <xf numFmtId="0" fontId="0" fillId="0" borderId="57" xfId="0" applyBorder="1" applyAlignment="1">
      <alignment horizontal="left" vertical="center"/>
    </xf>
    <xf numFmtId="0" fontId="0" fillId="0" borderId="5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38" borderId="55" xfId="0" applyFill="1" applyBorder="1" applyAlignment="1">
      <alignment horizontal="center" vertical="top"/>
    </xf>
    <xf numFmtId="0" fontId="0" fillId="38" borderId="19" xfId="0" applyFill="1" applyBorder="1" applyAlignment="1">
      <alignment horizontal="center" vertical="top"/>
    </xf>
    <xf numFmtId="0" fontId="0" fillId="38" borderId="20" xfId="0" applyFill="1" applyBorder="1" applyAlignment="1">
      <alignment horizontal="center" vertical="top"/>
    </xf>
    <xf numFmtId="0" fontId="0" fillId="38" borderId="18" xfId="0" applyFill="1" applyBorder="1" applyAlignment="1">
      <alignment horizontal="center" vertical="top"/>
    </xf>
    <xf numFmtId="0" fontId="4" fillId="0" borderId="0" xfId="0" applyFont="1" applyAlignment="1">
      <alignment horizontal="left"/>
    </xf>
    <xf numFmtId="0" fontId="0" fillId="0" borderId="8" xfId="0" applyBorder="1" applyAlignment="1">
      <alignment vertical="top"/>
    </xf>
    <xf numFmtId="0" fontId="0" fillId="0" borderId="30" xfId="0" applyBorder="1" applyAlignment="1">
      <alignment vertical="top"/>
    </xf>
    <xf numFmtId="0" fontId="0" fillId="0" borderId="61" xfId="0" applyBorder="1" applyAlignment="1">
      <alignment vertical="top"/>
    </xf>
    <xf numFmtId="0" fontId="0" fillId="0" borderId="59" xfId="0" applyBorder="1" applyAlignment="1">
      <alignment vertical="top"/>
    </xf>
    <xf numFmtId="0" fontId="0" fillId="0" borderId="58" xfId="0" applyBorder="1" applyAlignment="1">
      <alignment vertical="top"/>
    </xf>
    <xf numFmtId="0" fontId="0" fillId="0" borderId="57" xfId="0" applyBorder="1" applyAlignment="1">
      <alignmen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58" fillId="0" borderId="55" xfId="10" applyFont="1" applyBorder="1" applyAlignment="1">
      <alignment horizontal="center" vertical="center"/>
    </xf>
    <xf numFmtId="0" fontId="58" fillId="0" borderId="20" xfId="10" applyFont="1" applyBorder="1" applyAlignment="1">
      <alignment horizontal="center" vertical="center"/>
    </xf>
    <xf numFmtId="0" fontId="45" fillId="39" borderId="65" xfId="0" applyFont="1" applyFill="1" applyBorder="1" applyAlignment="1">
      <alignment horizontal="left" vertical="center"/>
    </xf>
    <xf numFmtId="0" fontId="45" fillId="39" borderId="64" xfId="0" applyFont="1" applyFill="1" applyBorder="1" applyAlignment="1">
      <alignment horizontal="left" vertical="center"/>
    </xf>
    <xf numFmtId="0" fontId="45" fillId="39" borderId="63" xfId="0" applyFont="1" applyFill="1" applyBorder="1" applyAlignment="1">
      <alignment horizontal="left" vertical="center"/>
    </xf>
    <xf numFmtId="0" fontId="45" fillId="40" borderId="62" xfId="0" applyFont="1" applyFill="1" applyBorder="1" applyAlignment="1">
      <alignment horizontal="center" wrapText="1" readingOrder="1"/>
    </xf>
    <xf numFmtId="0" fontId="45" fillId="40" borderId="30" xfId="0" applyFont="1" applyFill="1" applyBorder="1" applyAlignment="1">
      <alignment horizontal="center" readingOrder="1"/>
    </xf>
    <xf numFmtId="0" fontId="45" fillId="40" borderId="61" xfId="0" applyFont="1" applyFill="1" applyBorder="1" applyAlignment="1">
      <alignment horizontal="center" readingOrder="1"/>
    </xf>
    <xf numFmtId="0" fontId="1" fillId="0" borderId="8" xfId="0" applyFont="1" applyBorder="1" applyAlignment="1">
      <alignment horizontal="left" vertical="center"/>
    </xf>
    <xf numFmtId="0" fontId="1" fillId="0" borderId="30" xfId="0" applyFont="1" applyBorder="1" applyAlignment="1">
      <alignment horizontal="left" vertical="center"/>
    </xf>
    <xf numFmtId="0" fontId="1" fillId="0" borderId="61" xfId="0" applyFont="1" applyBorder="1" applyAlignment="1">
      <alignment horizontal="left" vertical="center"/>
    </xf>
    <xf numFmtId="0" fontId="1" fillId="0" borderId="59" xfId="0" applyFont="1" applyBorder="1" applyAlignment="1">
      <alignment horizontal="left" vertical="center"/>
    </xf>
    <xf numFmtId="0" fontId="1" fillId="0" borderId="58" xfId="0" applyFont="1" applyBorder="1" applyAlignment="1">
      <alignment horizontal="left" vertical="center"/>
    </xf>
    <xf numFmtId="0" fontId="1" fillId="0" borderId="57" xfId="0" applyFont="1" applyBorder="1" applyAlignment="1">
      <alignment horizontal="left" vertical="center"/>
    </xf>
    <xf numFmtId="0" fontId="1" fillId="9" borderId="18" xfId="0" applyFont="1" applyFill="1" applyBorder="1" applyAlignment="1">
      <alignment horizontal="center" vertical="center"/>
    </xf>
    <xf numFmtId="0" fontId="1" fillId="9" borderId="20" xfId="0" applyFont="1" applyFill="1" applyBorder="1" applyAlignment="1">
      <alignment horizontal="center" vertical="center"/>
    </xf>
    <xf numFmtId="0" fontId="33" fillId="0" borderId="0" xfId="0" applyFont="1" applyFill="1" applyBorder="1" applyAlignment="1" applyProtection="1">
      <alignment horizontal="left"/>
    </xf>
    <xf numFmtId="0" fontId="71" fillId="0" borderId="0" xfId="0" applyFont="1" applyAlignment="1">
      <alignment horizontal="center" vertical="top" wrapText="1"/>
    </xf>
    <xf numFmtId="0" fontId="0" fillId="0" borderId="18" xfId="0" applyBorder="1" applyAlignment="1">
      <alignment horizontal="left" vertical="top" wrapText="1"/>
    </xf>
    <xf numFmtId="0" fontId="57" fillId="7" borderId="26" xfId="0" applyFont="1" applyFill="1" applyBorder="1" applyAlignment="1">
      <alignment horizontal="center"/>
    </xf>
    <xf numFmtId="0" fontId="57" fillId="7" borderId="0"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56" fillId="0" borderId="18" xfId="0" applyFont="1" applyBorder="1" applyAlignment="1">
      <alignment horizontal="left" vertical="top" wrapText="1"/>
    </xf>
    <xf numFmtId="0" fontId="56" fillId="0" borderId="19" xfId="0" applyFont="1" applyBorder="1" applyAlignment="1">
      <alignment horizontal="left" vertical="top" wrapText="1"/>
    </xf>
    <xf numFmtId="0" fontId="56" fillId="0" borderId="20" xfId="0" applyFont="1" applyBorder="1" applyAlignment="1">
      <alignment horizontal="left" vertical="top" wrapText="1"/>
    </xf>
    <xf numFmtId="0" fontId="12" fillId="0" borderId="0" xfId="0" applyFont="1" applyBorder="1" applyAlignment="1">
      <alignment horizontal="center" vertical="top"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2" borderId="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9" xfId="0" applyFill="1"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0" fillId="5" borderId="14" xfId="0"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3" borderId="16" xfId="0" applyFill="1" applyBorder="1" applyAlignment="1">
      <alignment horizontal="center" vertical="center" wrapText="1"/>
    </xf>
    <xf numFmtId="0" fontId="0" fillId="0" borderId="0" xfId="0" applyAlignment="1">
      <alignment horizontal="center"/>
    </xf>
    <xf numFmtId="0" fontId="10" fillId="0" borderId="0" xfId="0" applyFont="1" applyAlignment="1">
      <alignment horizontal="center"/>
    </xf>
    <xf numFmtId="0" fontId="3" fillId="7" borderId="1"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2" xfId="0" applyBorder="1" applyAlignment="1">
      <alignment horizontal="center" vertical="center" wrapText="1"/>
    </xf>
    <xf numFmtId="0" fontId="0" fillId="0" borderId="116"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0" borderId="6" xfId="0" applyBorder="1" applyAlignment="1">
      <alignment horizontal="center" vertical="center" wrapText="1"/>
    </xf>
    <xf numFmtId="0" fontId="0" fillId="0" borderId="71" xfId="0" applyBorder="1" applyAlignment="1">
      <alignment horizontal="center" vertical="center" wrapText="1"/>
    </xf>
    <xf numFmtId="0" fontId="57" fillId="7" borderId="1" xfId="0" applyFont="1" applyFill="1" applyBorder="1" applyAlignment="1">
      <alignment horizontal="center"/>
    </xf>
    <xf numFmtId="0" fontId="4" fillId="8" borderId="1" xfId="0" applyFont="1" applyFill="1" applyBorder="1" applyAlignment="1">
      <alignment horizontal="center" vertical="center" wrapText="1"/>
    </xf>
    <xf numFmtId="0" fontId="5" fillId="0" borderId="1"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9" fillId="10" borderId="0" xfId="0" applyFont="1" applyFill="1" applyAlignment="1">
      <alignment horizontal="center" vertical="center"/>
    </xf>
    <xf numFmtId="0" fontId="0" fillId="0" borderId="5" xfId="0" applyBorder="1" applyAlignment="1">
      <alignment horizontal="center"/>
    </xf>
    <xf numFmtId="0" fontId="0" fillId="0" borderId="17" xfId="0" applyBorder="1" applyAlignment="1">
      <alignment horizontal="center"/>
    </xf>
    <xf numFmtId="0" fontId="0" fillId="0" borderId="7" xfId="0"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horizontal="center" vertical="center" textRotation="90"/>
    </xf>
    <xf numFmtId="0" fontId="26" fillId="0" borderId="0" xfId="14" applyAlignment="1" applyProtection="1"/>
    <xf numFmtId="0" fontId="63" fillId="11" borderId="0" xfId="15" applyFont="1" applyFill="1" applyAlignment="1">
      <alignment horizontal="center"/>
    </xf>
    <xf numFmtId="0" fontId="15" fillId="32" borderId="2" xfId="15" applyFont="1" applyFill="1" applyBorder="1" applyAlignment="1">
      <alignment horizontal="right" vertical="center"/>
    </xf>
    <xf numFmtId="0" fontId="15" fillId="32" borderId="6" xfId="15" applyFont="1" applyFill="1" applyBorder="1" applyAlignment="1">
      <alignment horizontal="right" vertical="center"/>
    </xf>
    <xf numFmtId="0" fontId="50" fillId="33" borderId="1" xfId="15" applyFont="1" applyFill="1" applyBorder="1" applyAlignment="1">
      <alignment horizontal="center"/>
    </xf>
    <xf numFmtId="0" fontId="50" fillId="34" borderId="1" xfId="15" applyFont="1" applyFill="1" applyBorder="1" applyAlignment="1">
      <alignment horizontal="center"/>
    </xf>
    <xf numFmtId="0" fontId="53" fillId="32" borderId="1" xfId="15" applyFont="1" applyFill="1" applyBorder="1" applyAlignment="1">
      <alignment horizontal="right" vertical="center"/>
    </xf>
    <xf numFmtId="0" fontId="4" fillId="32" borderId="1" xfId="15" applyFont="1" applyFill="1" applyBorder="1" applyAlignment="1">
      <alignment horizontal="center" vertical="center"/>
    </xf>
    <xf numFmtId="10" fontId="4" fillId="32" borderId="42" xfId="15" applyNumberFormat="1" applyFont="1" applyFill="1" applyBorder="1" applyAlignment="1">
      <alignment horizontal="center" vertical="center"/>
    </xf>
    <xf numFmtId="10" fontId="4" fillId="32" borderId="27" xfId="15" applyNumberFormat="1" applyFont="1" applyFill="1" applyBorder="1" applyAlignment="1">
      <alignment horizontal="center" vertical="center"/>
    </xf>
    <xf numFmtId="0" fontId="5" fillId="0" borderId="0" xfId="15" applyFont="1" applyAlignment="1">
      <alignment horizontal="right"/>
    </xf>
    <xf numFmtId="0" fontId="5" fillId="0" borderId="25" xfId="15" applyFont="1" applyBorder="1" applyAlignment="1">
      <alignment horizontal="right"/>
    </xf>
    <xf numFmtId="0" fontId="5" fillId="0" borderId="119" xfId="15" applyFont="1" applyBorder="1" applyAlignment="1">
      <alignment horizontal="right"/>
    </xf>
    <xf numFmtId="0" fontId="5" fillId="0" borderId="16" xfId="0" applyFont="1"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8" xfId="0" applyBorder="1" applyAlignment="1">
      <alignment horizontal="right"/>
    </xf>
    <xf numFmtId="0" fontId="0" fillId="0" borderId="9" xfId="0" applyBorder="1" applyAlignment="1">
      <alignment horizontal="right"/>
    </xf>
    <xf numFmtId="0" fontId="57" fillId="17" borderId="0" xfId="0" applyFont="1" applyFill="1" applyAlignment="1">
      <alignment horizontal="center" vertical="center"/>
    </xf>
    <xf numFmtId="0" fontId="5" fillId="17" borderId="13" xfId="0" applyFont="1" applyFill="1" applyBorder="1" applyAlignment="1">
      <alignment horizontal="center"/>
    </xf>
    <xf numFmtId="0" fontId="5" fillId="17" borderId="1" xfId="0" applyFont="1" applyFill="1" applyBorder="1" applyAlignment="1">
      <alignment horizontal="center"/>
    </xf>
    <xf numFmtId="0" fontId="5" fillId="0" borderId="13" xfId="0" applyFont="1" applyFill="1" applyBorder="1" applyAlignment="1">
      <alignment horizontal="center"/>
    </xf>
    <xf numFmtId="0" fontId="0" fillId="0" borderId="1" xfId="0" applyFill="1" applyBorder="1" applyAlignment="1">
      <alignment horizontal="center"/>
    </xf>
    <xf numFmtId="0" fontId="0" fillId="0" borderId="62" xfId="0" applyBorder="1" applyAlignment="1">
      <alignment horizontal="center"/>
    </xf>
    <xf numFmtId="0" fontId="33" fillId="25" borderId="1" xfId="0" applyFont="1" applyFill="1" applyBorder="1" applyAlignment="1" applyProtection="1">
      <alignment horizontal="center" vertical="top"/>
    </xf>
    <xf numFmtId="0" fontId="33" fillId="0" borderId="1" xfId="0" applyFont="1" applyFill="1" applyBorder="1" applyAlignment="1" applyProtection="1">
      <alignment horizontal="center"/>
      <protection locked="0"/>
    </xf>
    <xf numFmtId="0" fontId="33" fillId="25" borderId="1" xfId="0" applyFont="1" applyFill="1" applyBorder="1" applyAlignment="1" applyProtection="1">
      <alignment horizontal="center" vertical="top" wrapText="1"/>
    </xf>
    <xf numFmtId="0" fontId="2" fillId="0" borderId="1" xfId="0" applyFont="1" applyFill="1" applyBorder="1" applyAlignment="1" applyProtection="1">
      <alignment horizontal="center"/>
    </xf>
    <xf numFmtId="0" fontId="2" fillId="0" borderId="8" xfId="0" applyFont="1" applyFill="1" applyBorder="1" applyAlignment="1" applyProtection="1">
      <alignment horizontal="center" wrapText="1"/>
    </xf>
    <xf numFmtId="0" fontId="2" fillId="0" borderId="30" xfId="0" applyFont="1" applyFill="1" applyBorder="1" applyAlignment="1" applyProtection="1">
      <alignment horizontal="center" wrapText="1"/>
    </xf>
    <xf numFmtId="0" fontId="2" fillId="0" borderId="9" xfId="0" applyFont="1" applyFill="1" applyBorder="1" applyAlignment="1" applyProtection="1">
      <alignment horizontal="center" wrapText="1"/>
    </xf>
    <xf numFmtId="0" fontId="45" fillId="10" borderId="1" xfId="10" applyFont="1" applyFill="1" applyBorder="1" applyAlignment="1" applyProtection="1">
      <alignment horizontal="center"/>
    </xf>
    <xf numFmtId="0" fontId="70" fillId="24" borderId="8" xfId="0" applyFont="1" applyFill="1" applyBorder="1" applyAlignment="1" applyProtection="1">
      <alignment horizontal="center" wrapText="1" readingOrder="1"/>
    </xf>
    <xf numFmtId="0" fontId="70" fillId="24" borderId="30" xfId="0" applyFont="1" applyFill="1" applyBorder="1" applyAlignment="1" applyProtection="1">
      <alignment horizontal="center" wrapText="1" readingOrder="1"/>
    </xf>
    <xf numFmtId="0" fontId="70" fillId="24" borderId="9" xfId="0" applyFont="1" applyFill="1" applyBorder="1" applyAlignment="1" applyProtection="1">
      <alignment horizontal="center" wrapText="1" readingOrder="1"/>
    </xf>
    <xf numFmtId="0" fontId="32" fillId="0" borderId="27" xfId="0" applyFont="1" applyFill="1" applyBorder="1" applyAlignment="1" applyProtection="1">
      <alignment horizontal="center" wrapText="1" readingOrder="1"/>
    </xf>
    <xf numFmtId="0" fontId="2" fillId="26" borderId="32" xfId="0" applyFont="1" applyFill="1" applyBorder="1" applyAlignment="1" applyProtection="1">
      <alignment horizontal="left"/>
    </xf>
    <xf numFmtId="0" fontId="2" fillId="26" borderId="33" xfId="0" applyFont="1" applyFill="1" applyBorder="1" applyAlignment="1" applyProtection="1">
      <alignment horizontal="left"/>
    </xf>
    <xf numFmtId="0" fontId="2" fillId="26" borderId="1" xfId="0" applyFont="1" applyFill="1" applyBorder="1" applyAlignment="1" applyProtection="1">
      <alignment horizontal="center" wrapText="1"/>
    </xf>
    <xf numFmtId="0" fontId="33" fillId="25" borderId="34" xfId="0" applyFont="1" applyFill="1" applyBorder="1" applyAlignment="1" applyProtection="1">
      <alignment horizontal="left"/>
    </xf>
    <xf numFmtId="0" fontId="33" fillId="25" borderId="35" xfId="0" applyFont="1" applyFill="1" applyBorder="1" applyAlignment="1" applyProtection="1">
      <alignment horizontal="left"/>
    </xf>
    <xf numFmtId="0" fontId="2" fillId="28" borderId="28" xfId="0" applyFont="1" applyFill="1" applyBorder="1" applyAlignment="1" applyProtection="1">
      <alignment horizontal="center" vertical="center" wrapText="1"/>
    </xf>
    <xf numFmtId="0" fontId="2" fillId="28" borderId="50" xfId="0" applyFont="1" applyFill="1" applyBorder="1" applyAlignment="1" applyProtection="1">
      <alignment horizontal="center" vertical="center" wrapText="1"/>
    </xf>
    <xf numFmtId="0" fontId="2" fillId="28" borderId="20" xfId="0" applyFont="1" applyFill="1" applyBorder="1" applyAlignment="1" applyProtection="1">
      <alignment horizontal="center" vertical="center" wrapText="1"/>
    </xf>
    <xf numFmtId="0" fontId="2" fillId="26" borderId="6" xfId="0" applyFont="1" applyFill="1" applyBorder="1" applyAlignment="1" applyProtection="1">
      <alignment horizontal="center" vertical="center" wrapText="1"/>
    </xf>
    <xf numFmtId="0" fontId="2" fillId="26" borderId="17" xfId="0" applyFont="1" applyFill="1" applyBorder="1" applyAlignment="1" applyProtection="1">
      <alignment horizontal="center" vertical="center" wrapText="1"/>
    </xf>
    <xf numFmtId="0" fontId="2" fillId="26" borderId="7"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33" fillId="25" borderId="53" xfId="0" applyFont="1" applyFill="1" applyBorder="1" applyAlignment="1" applyProtection="1">
      <alignment horizontal="center" vertical="center" wrapText="1"/>
    </xf>
    <xf numFmtId="0" fontId="33" fillId="25" borderId="27" xfId="0" applyFont="1" applyFill="1" applyBorder="1" applyAlignment="1" applyProtection="1">
      <alignment horizontal="center" vertical="center" wrapText="1"/>
    </xf>
    <xf numFmtId="0" fontId="33" fillId="25" borderId="52" xfId="0" applyFont="1" applyFill="1" applyBorder="1" applyAlignment="1" applyProtection="1">
      <alignment horizontal="center" vertical="center" wrapText="1"/>
    </xf>
    <xf numFmtId="0" fontId="33" fillId="25" borderId="51"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33" fillId="0" borderId="27" xfId="0" applyFont="1" applyFill="1" applyBorder="1" applyAlignment="1" applyProtection="1">
      <alignment horizontal="left" vertical="center"/>
      <protection locked="0"/>
    </xf>
    <xf numFmtId="0" fontId="33" fillId="0" borderId="54" xfId="0" applyFont="1" applyFill="1" applyBorder="1" applyAlignment="1" applyProtection="1">
      <alignment horizontal="left" vertical="center"/>
      <protection locked="0"/>
    </xf>
    <xf numFmtId="0" fontId="43" fillId="24" borderId="62" xfId="0" applyFont="1" applyFill="1" applyBorder="1" applyAlignment="1" applyProtection="1">
      <alignment horizontal="center" wrapText="1" readingOrder="1"/>
    </xf>
    <xf numFmtId="0" fontId="43" fillId="24" borderId="30" xfId="0" applyFont="1" applyFill="1" applyBorder="1" applyAlignment="1" applyProtection="1">
      <alignment horizontal="center" wrapText="1" readingOrder="1"/>
    </xf>
    <xf numFmtId="0" fontId="43" fillId="24" borderId="61" xfId="0" applyFont="1" applyFill="1" applyBorder="1" applyAlignment="1" applyProtection="1">
      <alignment horizontal="center" wrapText="1" readingOrder="1"/>
    </xf>
    <xf numFmtId="0" fontId="2" fillId="26" borderId="46" xfId="0" applyFont="1" applyFill="1" applyBorder="1" applyAlignment="1" applyProtection="1">
      <alignment horizontal="center" vertical="center"/>
    </xf>
    <xf numFmtId="0" fontId="2" fillId="26" borderId="45" xfId="0" applyFont="1" applyFill="1" applyBorder="1" applyAlignment="1" applyProtection="1">
      <alignment horizontal="center" vertical="center"/>
    </xf>
    <xf numFmtId="0" fontId="2" fillId="26" borderId="44" xfId="0" applyFont="1" applyFill="1" applyBorder="1" applyAlignment="1" applyProtection="1">
      <alignment horizontal="center" vertical="center"/>
    </xf>
    <xf numFmtId="0" fontId="2" fillId="4" borderId="59" xfId="0" applyFont="1" applyFill="1" applyBorder="1" applyAlignment="1">
      <alignment horizontal="left" vertical="center"/>
    </xf>
    <xf numFmtId="0" fontId="2" fillId="4" borderId="58" xfId="0" applyFont="1" applyFill="1" applyBorder="1" applyAlignment="1">
      <alignment horizontal="left" vertical="center"/>
    </xf>
    <xf numFmtId="0" fontId="2" fillId="4" borderId="57" xfId="0" applyFont="1" applyFill="1" applyBorder="1" applyAlignment="1">
      <alignment horizontal="left" vertical="center"/>
    </xf>
    <xf numFmtId="14" fontId="1" fillId="4" borderId="8" xfId="0" applyNumberFormat="1" applyFont="1" applyFill="1" applyBorder="1" applyAlignment="1">
      <alignment horizontal="left" vertical="center"/>
    </xf>
    <xf numFmtId="0" fontId="1" fillId="4" borderId="30" xfId="0" applyFont="1" applyFill="1" applyBorder="1" applyAlignment="1">
      <alignment horizontal="left" vertical="center"/>
    </xf>
    <xf numFmtId="0" fontId="1" fillId="4" borderId="61" xfId="0" applyFont="1" applyFill="1" applyBorder="1" applyAlignment="1">
      <alignment horizontal="left" vertical="center"/>
    </xf>
    <xf numFmtId="0" fontId="33" fillId="27" borderId="34" xfId="0" applyFont="1" applyFill="1" applyBorder="1" applyAlignment="1" applyProtection="1">
      <alignment horizontal="left" vertical="center"/>
    </xf>
    <xf numFmtId="0" fontId="33" fillId="27" borderId="35" xfId="0" applyFont="1" applyFill="1" applyBorder="1" applyAlignment="1" applyProtection="1">
      <alignment horizontal="left" vertical="center"/>
    </xf>
    <xf numFmtId="0" fontId="33" fillId="0" borderId="1" xfId="0" applyFont="1" applyFill="1" applyBorder="1" applyAlignment="1" applyProtection="1">
      <alignment horizontal="left" vertical="center"/>
      <protection locked="0"/>
    </xf>
    <xf numFmtId="0" fontId="33" fillId="0" borderId="14" xfId="0" applyFont="1" applyFill="1" applyBorder="1" applyAlignment="1" applyProtection="1">
      <alignment horizontal="left" vertical="center"/>
      <protection locked="0"/>
    </xf>
    <xf numFmtId="0" fontId="40" fillId="4" borderId="8" xfId="0" applyFont="1" applyFill="1" applyBorder="1" applyAlignment="1" applyProtection="1">
      <alignment horizontal="right" vertical="center"/>
    </xf>
    <xf numFmtId="0" fontId="40" fillId="4" borderId="30" xfId="0" applyFont="1" applyFill="1" applyBorder="1" applyAlignment="1" applyProtection="1">
      <alignment horizontal="right" vertical="center"/>
    </xf>
    <xf numFmtId="0" fontId="33" fillId="27" borderId="117" xfId="0" applyFont="1" applyFill="1" applyBorder="1" applyAlignment="1" applyProtection="1">
      <alignment horizontal="left" vertical="center"/>
    </xf>
    <xf numFmtId="0" fontId="33" fillId="27" borderId="118" xfId="0" applyFont="1" applyFill="1" applyBorder="1" applyAlignment="1" applyProtection="1">
      <alignment horizontal="left" vertical="center"/>
    </xf>
    <xf numFmtId="0" fontId="33" fillId="0" borderId="16" xfId="0" applyFont="1" applyFill="1" applyBorder="1" applyAlignment="1" applyProtection="1">
      <alignment horizontal="left" vertical="center"/>
      <protection locked="0"/>
    </xf>
    <xf numFmtId="0" fontId="33" fillId="0" borderId="29" xfId="0" applyFont="1" applyFill="1" applyBorder="1" applyAlignment="1" applyProtection="1">
      <alignment horizontal="left" vertical="center"/>
      <protection locked="0"/>
    </xf>
    <xf numFmtId="0" fontId="56" fillId="0" borderId="80" xfId="0" applyFont="1" applyBorder="1" applyAlignment="1">
      <alignment horizontal="left" vertical="center"/>
    </xf>
    <xf numFmtId="0" fontId="56" fillId="0" borderId="81" xfId="0" applyFont="1" applyBorder="1" applyAlignment="1">
      <alignment horizontal="left" vertical="center"/>
    </xf>
    <xf numFmtId="0" fontId="56" fillId="0" borderId="82" xfId="0" applyFont="1" applyBorder="1" applyAlignment="1">
      <alignment horizontal="left" vertical="center"/>
    </xf>
    <xf numFmtId="0" fontId="56" fillId="0" borderId="83" xfId="0" applyFont="1" applyBorder="1" applyAlignment="1">
      <alignment horizontal="left" vertical="center"/>
    </xf>
    <xf numFmtId="0" fontId="56" fillId="0" borderId="0" xfId="0" applyFont="1" applyBorder="1" applyAlignment="1">
      <alignment horizontal="left" vertical="center"/>
    </xf>
    <xf numFmtId="0" fontId="56" fillId="0" borderId="84" xfId="0" applyFont="1" applyBorder="1" applyAlignment="1">
      <alignment horizontal="left" vertical="center"/>
    </xf>
    <xf numFmtId="0" fontId="56" fillId="0" borderId="85" xfId="0" applyFont="1" applyBorder="1" applyAlignment="1">
      <alignment horizontal="left" vertical="center"/>
    </xf>
    <xf numFmtId="0" fontId="56" fillId="0" borderId="86" xfId="0" applyFont="1" applyBorder="1" applyAlignment="1">
      <alignment horizontal="left" vertical="center"/>
    </xf>
    <xf numFmtId="0" fontId="56" fillId="0" borderId="87" xfId="0" applyFont="1" applyBorder="1" applyAlignment="1">
      <alignment horizontal="left" vertical="center"/>
    </xf>
    <xf numFmtId="0" fontId="56" fillId="0" borderId="0" xfId="0" applyFont="1" applyAlignment="1">
      <alignment vertical="top" wrapText="1"/>
    </xf>
    <xf numFmtId="164" fontId="56" fillId="0" borderId="89" xfId="0" applyNumberFormat="1" applyFont="1" applyBorder="1" applyAlignment="1">
      <alignment horizontal="left" vertical="center" wrapText="1" indent="1"/>
    </xf>
    <xf numFmtId="164" fontId="56" fillId="0" borderId="90" xfId="0" applyNumberFormat="1" applyFont="1" applyBorder="1" applyAlignment="1">
      <alignment horizontal="left" vertical="center" wrapText="1" indent="1"/>
    </xf>
    <xf numFmtId="10" fontId="56" fillId="0" borderId="92" xfId="0" applyNumberFormat="1" applyFont="1" applyBorder="1" applyAlignment="1">
      <alignment horizontal="left" vertical="center" wrapText="1" indent="1"/>
    </xf>
    <xf numFmtId="0" fontId="56" fillId="0" borderId="93" xfId="0" applyFont="1" applyBorder="1" applyAlignment="1">
      <alignment horizontal="left" vertical="center" wrapText="1" indent="1"/>
    </xf>
    <xf numFmtId="0" fontId="56" fillId="0" borderId="92" xfId="0" applyFont="1" applyBorder="1" applyAlignment="1">
      <alignment horizontal="left" vertical="center" wrapText="1" indent="1"/>
    </xf>
    <xf numFmtId="0" fontId="56" fillId="0" borderId="95" xfId="0" applyFont="1" applyBorder="1" applyAlignment="1">
      <alignment horizontal="left" vertical="center" wrapText="1" indent="1"/>
    </xf>
    <xf numFmtId="0" fontId="56" fillId="0" borderId="96" xfId="0" applyFont="1" applyBorder="1" applyAlignment="1">
      <alignment horizontal="left" vertical="center" wrapText="1" indent="1"/>
    </xf>
    <xf numFmtId="0" fontId="64" fillId="0" borderId="114" xfId="0" applyFont="1" applyBorder="1" applyAlignment="1">
      <alignment horizontal="left" vertical="center" wrapText="1"/>
    </xf>
    <xf numFmtId="0" fontId="69" fillId="0" borderId="113" xfId="0" applyFont="1" applyBorder="1" applyAlignment="1">
      <alignment horizontal="left" vertical="center" wrapText="1"/>
    </xf>
    <xf numFmtId="0" fontId="45" fillId="10" borderId="65" xfId="10" applyFont="1" applyFill="1" applyBorder="1" applyAlignment="1">
      <alignment horizontal="left" vertical="center"/>
    </xf>
    <xf numFmtId="0" fontId="45" fillId="10" borderId="64" xfId="10" applyFont="1" applyFill="1" applyBorder="1" applyAlignment="1">
      <alignment horizontal="left" vertical="center"/>
    </xf>
    <xf numFmtId="0" fontId="45" fillId="10" borderId="63" xfId="10" applyFont="1" applyFill="1" applyBorder="1" applyAlignment="1">
      <alignment horizontal="left" vertical="center"/>
    </xf>
    <xf numFmtId="0" fontId="63" fillId="26" borderId="70" xfId="10" applyFont="1" applyFill="1" applyBorder="1" applyAlignment="1">
      <alignment horizontal="center"/>
    </xf>
    <xf numFmtId="0" fontId="63" fillId="26" borderId="17" xfId="10" applyFont="1" applyFill="1" applyBorder="1" applyAlignment="1">
      <alignment horizontal="center"/>
    </xf>
    <xf numFmtId="0" fontId="63" fillId="26" borderId="71" xfId="10" applyFont="1" applyFill="1" applyBorder="1" applyAlignment="1">
      <alignment horizontal="center"/>
    </xf>
    <xf numFmtId="14" fontId="1" fillId="0" borderId="8" xfId="0" applyNumberFormat="1" applyFont="1" applyBorder="1" applyAlignment="1">
      <alignment horizontal="left" vertical="center"/>
    </xf>
    <xf numFmtId="0" fontId="56" fillId="0" borderId="72" xfId="0" applyFont="1" applyBorder="1" applyAlignment="1">
      <alignment horizontal="left" vertical="center" wrapText="1"/>
    </xf>
    <xf numFmtId="0" fontId="56" fillId="0" borderId="73" xfId="0" applyFont="1" applyBorder="1" applyAlignment="1">
      <alignment horizontal="left" vertical="center" wrapText="1"/>
    </xf>
    <xf numFmtId="0" fontId="56" fillId="0" borderId="74" xfId="0" applyFont="1" applyBorder="1" applyAlignment="1">
      <alignment horizontal="left" vertical="center" wrapText="1"/>
    </xf>
    <xf numFmtId="0" fontId="56" fillId="0" borderId="75" xfId="0" applyFont="1" applyBorder="1" applyAlignment="1">
      <alignment horizontal="left" vertical="center" wrapText="1"/>
    </xf>
    <xf numFmtId="0" fontId="56" fillId="0" borderId="0" xfId="0" applyFont="1" applyAlignment="1">
      <alignment horizontal="left" vertical="center" wrapText="1"/>
    </xf>
    <xf numFmtId="0" fontId="56" fillId="0" borderId="76" xfId="0" applyFont="1" applyBorder="1" applyAlignment="1">
      <alignment horizontal="left" vertical="center" wrapText="1"/>
    </xf>
    <xf numFmtId="0" fontId="56" fillId="0" borderId="77" xfId="0" applyFont="1" applyBorder="1" applyAlignment="1">
      <alignment horizontal="left" vertical="center" wrapText="1"/>
    </xf>
    <xf numFmtId="0" fontId="56" fillId="0" borderId="78" xfId="0" applyFont="1" applyBorder="1" applyAlignment="1">
      <alignment horizontal="left" vertical="center" wrapText="1"/>
    </xf>
    <xf numFmtId="0" fontId="56" fillId="0" borderId="79" xfId="0" applyFont="1" applyBorder="1" applyAlignment="1">
      <alignment horizontal="left" vertical="center" wrapText="1"/>
    </xf>
    <xf numFmtId="0" fontId="68" fillId="0" borderId="78" xfId="0" applyFont="1" applyBorder="1" applyAlignment="1">
      <alignment horizontal="left" vertical="center" wrapText="1"/>
    </xf>
    <xf numFmtId="0" fontId="66" fillId="0" borderId="0" xfId="0" applyFont="1" applyAlignment="1">
      <alignment vertical="center" wrapText="1"/>
    </xf>
    <xf numFmtId="10" fontId="56" fillId="0" borderId="98" xfId="0" applyNumberFormat="1" applyFont="1" applyBorder="1" applyAlignment="1">
      <alignment horizontal="left" vertical="center" wrapText="1" indent="1"/>
    </xf>
    <xf numFmtId="0" fontId="56" fillId="0" borderId="99" xfId="0" applyFont="1" applyBorder="1" applyAlignment="1">
      <alignment horizontal="left" vertical="center" wrapText="1" indent="1"/>
    </xf>
    <xf numFmtId="0" fontId="56" fillId="0" borderId="102" xfId="0" applyFont="1" applyBorder="1" applyAlignment="1">
      <alignment horizontal="left" vertical="center" wrapText="1" indent="1"/>
    </xf>
    <xf numFmtId="0" fontId="56" fillId="0" borderId="103" xfId="0" applyFont="1" applyBorder="1" applyAlignment="1">
      <alignment horizontal="left" vertical="center" wrapText="1" indent="1"/>
    </xf>
    <xf numFmtId="0" fontId="67" fillId="0" borderId="0" xfId="0" applyFont="1" applyAlignment="1">
      <alignment vertical="center" wrapText="1"/>
    </xf>
    <xf numFmtId="0" fontId="17" fillId="0" borderId="104" xfId="0" applyFont="1" applyBorder="1" applyAlignment="1">
      <alignment horizontal="left" vertical="center" wrapText="1"/>
    </xf>
    <xf numFmtId="0" fontId="17" fillId="0" borderId="105" xfId="0" applyFont="1" applyBorder="1" applyAlignment="1">
      <alignment horizontal="left" vertical="center" wrapText="1"/>
    </xf>
    <xf numFmtId="0" fontId="17" fillId="0" borderId="106" xfId="0" applyFont="1" applyBorder="1" applyAlignment="1">
      <alignment horizontal="left" vertical="center" wrapText="1"/>
    </xf>
    <xf numFmtId="0" fontId="17" fillId="0" borderId="107" xfId="0" applyFont="1" applyBorder="1" applyAlignment="1">
      <alignment horizontal="left" vertical="center" wrapText="1"/>
    </xf>
    <xf numFmtId="0" fontId="17" fillId="0" borderId="108" xfId="0" applyFont="1" applyBorder="1" applyAlignment="1">
      <alignment horizontal="left" vertical="center" wrapText="1"/>
    </xf>
    <xf numFmtId="0" fontId="17" fillId="0" borderId="109" xfId="0" applyFont="1" applyBorder="1" applyAlignment="1">
      <alignment horizontal="left" vertical="center" wrapText="1"/>
    </xf>
    <xf numFmtId="0" fontId="17" fillId="0" borderId="110" xfId="0" applyFont="1" applyBorder="1" applyAlignment="1">
      <alignment horizontal="left" vertical="center" wrapText="1"/>
    </xf>
    <xf numFmtId="0" fontId="17" fillId="0" borderId="111" xfId="0" applyFont="1" applyBorder="1" applyAlignment="1">
      <alignment horizontal="left" vertical="center" wrapText="1"/>
    </xf>
    <xf numFmtId="0" fontId="17" fillId="0" borderId="112" xfId="0" applyFont="1" applyBorder="1" applyAlignment="1">
      <alignment horizontal="left" vertical="center" wrapText="1"/>
    </xf>
    <xf numFmtId="0" fontId="0" fillId="0" borderId="23" xfId="0" applyBorder="1" applyAlignment="1">
      <alignment horizontal="left" wrapText="1"/>
    </xf>
    <xf numFmtId="0" fontId="0" fillId="0" borderId="24" xfId="0" applyBorder="1" applyAlignment="1">
      <alignment horizontal="left" wrapText="1"/>
    </xf>
    <xf numFmtId="0" fontId="0" fillId="0" borderId="67" xfId="0" applyBorder="1" applyAlignment="1">
      <alignment horizontal="left" wrapText="1"/>
    </xf>
    <xf numFmtId="0" fontId="0" fillId="0" borderId="26" xfId="0" applyBorder="1" applyAlignment="1">
      <alignment horizontal="left" wrapText="1"/>
    </xf>
    <xf numFmtId="0" fontId="0" fillId="0" borderId="25" xfId="0" applyBorder="1" applyAlignment="1">
      <alignment horizontal="left" wrapText="1"/>
    </xf>
    <xf numFmtId="0" fontId="0" fillId="0" borderId="28" xfId="0" applyBorder="1" applyAlignment="1">
      <alignment horizontal="left" wrapText="1"/>
    </xf>
    <xf numFmtId="0" fontId="0" fillId="0" borderId="50" xfId="0" applyBorder="1" applyAlignment="1">
      <alignment horizontal="left" wrapText="1"/>
    </xf>
    <xf numFmtId="0" fontId="0" fillId="0" borderId="120" xfId="0" applyBorder="1" applyAlignment="1">
      <alignment horizontal="left" wrapText="1"/>
    </xf>
  </cellXfs>
  <cellStyles count="17">
    <cellStyle name="Canvas" xfId="4" xr:uid="{00000000-0005-0000-0000-000000000000}"/>
    <cellStyle name="Comma" xfId="1" builtinId="3"/>
    <cellStyle name="Currency" xfId="2" builtinId="4"/>
    <cellStyle name="Description" xfId="5" xr:uid="{00000000-0005-0000-0000-000003000000}"/>
    <cellStyle name="Entity" xfId="6" xr:uid="{00000000-0005-0000-0000-000004000000}"/>
    <cellStyle name="Hyperlink" xfId="14" builtinId="8"/>
    <cellStyle name="Hyperlink 2" xfId="7" xr:uid="{00000000-0005-0000-0000-000006000000}"/>
    <cellStyle name="Integers" xfId="8" xr:uid="{00000000-0005-0000-0000-000007000000}"/>
    <cellStyle name="Key Bold" xfId="9" xr:uid="{00000000-0005-0000-0000-000008000000}"/>
    <cellStyle name="Normal" xfId="0" builtinId="0"/>
    <cellStyle name="Normal 2" xfId="15" xr:uid="{64A39AFA-BC41-4632-B434-5496EA37885F}"/>
    <cellStyle name="Normal 2 2" xfId="16" xr:uid="{08A0B729-B1A1-4A6A-AE50-05DA48DFD687}"/>
    <cellStyle name="Normal_Excel PCIH 2009 final" xfId="10" xr:uid="{00000000-0005-0000-0000-00000A000000}"/>
    <cellStyle name="Percent" xfId="3" builtinId="5"/>
    <cellStyle name="Step" xfId="11" xr:uid="{00000000-0005-0000-0000-00000C000000}"/>
    <cellStyle name="Summary Values" xfId="12" xr:uid="{00000000-0005-0000-0000-00000D000000}"/>
    <cellStyle name="Text" xfId="13" xr:uid="{00000000-0005-0000-0000-00000E000000}"/>
  </cellStyles>
  <dxfs count="42">
    <dxf>
      <fill>
        <patternFill>
          <bgColor rgb="FFC00000"/>
        </patternFill>
      </fill>
    </dxf>
    <dxf>
      <fill>
        <patternFill>
          <bgColor rgb="FF00B050"/>
        </patternFill>
      </fill>
    </dxf>
    <dxf>
      <fill>
        <patternFill>
          <bgColor rgb="FFC00000"/>
        </patternFill>
      </fill>
    </dxf>
    <dxf>
      <fill>
        <patternFill>
          <bgColor rgb="FFFF6600"/>
        </patternFill>
      </fill>
    </dxf>
    <dxf>
      <fill>
        <patternFill>
          <bgColor rgb="FFFFFF00"/>
        </patternFill>
      </fill>
    </dxf>
    <dxf>
      <fill>
        <patternFill>
          <bgColor rgb="FF00B050"/>
        </patternFill>
      </fill>
    </dxf>
    <dxf>
      <fill>
        <patternFill>
          <bgColor rgb="FFC00000"/>
        </patternFill>
      </fill>
    </dxf>
    <dxf>
      <fill>
        <patternFill>
          <bgColor rgb="FFFF6600"/>
        </patternFill>
      </fill>
    </dxf>
    <dxf>
      <fill>
        <patternFill>
          <bgColor rgb="FFFFFF00"/>
        </patternFill>
      </fill>
    </dxf>
    <dxf>
      <fill>
        <patternFill>
          <bgColor rgb="FF00B050"/>
        </patternFill>
      </fill>
    </dxf>
    <dxf>
      <fill>
        <patternFill>
          <bgColor rgb="FFC00000"/>
        </patternFill>
      </fill>
    </dxf>
    <dxf>
      <fill>
        <patternFill>
          <bgColor rgb="FFFF6600"/>
        </patternFill>
      </fill>
    </dxf>
    <dxf>
      <fill>
        <patternFill>
          <bgColor rgb="FFFFFF00"/>
        </patternFill>
      </fill>
    </dxf>
    <dxf>
      <fill>
        <patternFill>
          <bgColor rgb="FF00B050"/>
        </patternFill>
      </fill>
    </dxf>
    <dxf>
      <fill>
        <patternFill>
          <bgColor rgb="FFC00000"/>
        </patternFill>
      </fill>
    </dxf>
    <dxf>
      <fill>
        <patternFill>
          <bgColor rgb="FFFF6600"/>
        </patternFill>
      </fill>
    </dxf>
    <dxf>
      <fill>
        <patternFill>
          <bgColor rgb="FFFFFF00"/>
        </patternFill>
      </fill>
    </dxf>
    <dxf>
      <fill>
        <patternFill>
          <bgColor rgb="FF00B050"/>
        </patternFill>
      </fill>
    </dxf>
    <dxf>
      <fill>
        <patternFill>
          <bgColor rgb="FFC00000"/>
        </patternFill>
      </fill>
    </dxf>
    <dxf>
      <fill>
        <patternFill>
          <bgColor rgb="FFFF6600"/>
        </patternFill>
      </fill>
    </dxf>
    <dxf>
      <fill>
        <patternFill>
          <bgColor rgb="FFFFFF00"/>
        </patternFill>
      </fill>
    </dxf>
    <dxf>
      <fill>
        <patternFill>
          <bgColor rgb="FF00B050"/>
        </patternFill>
      </fill>
    </dxf>
    <dxf>
      <fill>
        <patternFill>
          <bgColor rgb="FFC00000"/>
        </patternFill>
      </fill>
    </dxf>
    <dxf>
      <fill>
        <patternFill>
          <bgColor rgb="FFFF6600"/>
        </patternFill>
      </fill>
    </dxf>
    <dxf>
      <fill>
        <patternFill>
          <bgColor rgb="FFFFFF00"/>
        </patternFill>
      </fill>
    </dxf>
    <dxf>
      <fill>
        <patternFill>
          <bgColor rgb="FF00B050"/>
        </patternFill>
      </fill>
    </dxf>
    <dxf>
      <fill>
        <patternFill>
          <bgColor rgb="FFC00000"/>
        </patternFill>
      </fill>
    </dxf>
    <dxf>
      <fill>
        <patternFill>
          <bgColor rgb="FFFF6600"/>
        </patternFill>
      </fill>
    </dxf>
    <dxf>
      <fill>
        <patternFill>
          <bgColor rgb="FFFFFF00"/>
        </patternFill>
      </fill>
    </dxf>
    <dxf>
      <fill>
        <patternFill>
          <bgColor rgb="FF00B050"/>
        </patternFill>
      </fill>
    </dxf>
    <dxf>
      <fill>
        <patternFill>
          <bgColor rgb="FFC00000"/>
        </patternFill>
      </fill>
    </dxf>
    <dxf>
      <fill>
        <patternFill>
          <bgColor rgb="FFFF6600"/>
        </patternFill>
      </fill>
    </dxf>
    <dxf>
      <fill>
        <patternFill>
          <bgColor rgb="FFFFFF00"/>
        </patternFill>
      </fill>
    </dxf>
    <dxf>
      <fill>
        <patternFill>
          <bgColor rgb="FF00B050"/>
        </patternFill>
      </fill>
    </dxf>
    <dxf>
      <fill>
        <patternFill>
          <bgColor rgb="FFC00000"/>
        </patternFill>
      </fill>
    </dxf>
    <dxf>
      <fill>
        <patternFill>
          <bgColor rgb="FFFF6600"/>
        </patternFill>
      </fill>
    </dxf>
    <dxf>
      <fill>
        <patternFill>
          <bgColor rgb="FFFFFF00"/>
        </patternFill>
      </fill>
    </dxf>
    <dxf>
      <fill>
        <patternFill>
          <bgColor rgb="FF00B050"/>
        </patternFill>
      </fill>
    </dxf>
    <dxf>
      <fill>
        <patternFill>
          <bgColor rgb="FFC00000"/>
        </patternFill>
      </fill>
    </dxf>
    <dxf>
      <fill>
        <patternFill>
          <bgColor rgb="FFFF6600"/>
        </patternFill>
      </fill>
    </dxf>
    <dxf>
      <fill>
        <patternFill>
          <bgColor rgb="FFFFFF00"/>
        </patternFill>
      </fill>
    </dxf>
    <dxf>
      <fill>
        <patternFill>
          <bgColor rgb="FF00B050"/>
        </patternFill>
      </fill>
    </dxf>
  </dxfs>
  <tableStyles count="0" defaultTableStyle="TableStyleMedium2" defaultPivotStyle="PivotStyleLight16"/>
  <colors>
    <mruColors>
      <color rgb="FF99FFCC"/>
      <color rgb="FF99FF99"/>
      <color rgb="FF009900"/>
      <color rgb="FFFFCC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'FA Sum PtD'!$D$18</c:f>
              <c:strCache>
                <c:ptCount val="1"/>
                <c:pt idx="0">
                  <c:v>Cumulative Net Gain</c:v>
                </c:pt>
              </c:strCache>
            </c:strRef>
          </c:tx>
          <c:invertIfNegative val="0"/>
          <c:val>
            <c:numRef>
              <c:f>'FA Sum PtD'!$E$18:$K$18</c:f>
              <c:numCache>
                <c:formatCode>_("$"* #,##0_);_("$"* \(#,##0\);_("$"* "-"??_);_(@_)</c:formatCode>
                <c:ptCount val="7"/>
                <c:pt idx="1">
                  <c:v>-451140</c:v>
                </c:pt>
                <c:pt idx="2">
                  <c:v>-308640</c:v>
                </c:pt>
                <c:pt idx="3">
                  <c:v>-159015</c:v>
                </c:pt>
                <c:pt idx="4">
                  <c:v>-1908.75</c:v>
                </c:pt>
                <c:pt idx="5">
                  <c:v>163052.8125</c:v>
                </c:pt>
                <c:pt idx="6">
                  <c:v>336262.453125</c:v>
                </c:pt>
              </c:numCache>
            </c:numRef>
          </c:val>
          <c:extLst>
            <c:ext xmlns:c16="http://schemas.microsoft.com/office/drawing/2014/chart" uri="{C3380CC4-5D6E-409C-BE32-E72D297353CC}">
              <c16:uniqueId val="{00000000-7DFF-4B2B-AB6F-1EEB742FC512}"/>
            </c:ext>
          </c:extLst>
        </c:ser>
        <c:dLbls>
          <c:showLegendKey val="0"/>
          <c:showVal val="0"/>
          <c:showCatName val="0"/>
          <c:showSerName val="0"/>
          <c:showPercent val="0"/>
          <c:showBubbleSize val="0"/>
        </c:dLbls>
        <c:gapWidth val="150"/>
        <c:shape val="cone"/>
        <c:axId val="277681664"/>
        <c:axId val="277683200"/>
        <c:axId val="0"/>
      </c:bar3DChart>
      <c:catAx>
        <c:axId val="277681664"/>
        <c:scaling>
          <c:orientation val="minMax"/>
        </c:scaling>
        <c:delete val="0"/>
        <c:axPos val="b"/>
        <c:majorTickMark val="out"/>
        <c:minorTickMark val="none"/>
        <c:tickLblPos val="nextTo"/>
        <c:crossAx val="277683200"/>
        <c:crosses val="autoZero"/>
        <c:auto val="1"/>
        <c:lblAlgn val="ctr"/>
        <c:lblOffset val="100"/>
        <c:noMultiLvlLbl val="0"/>
      </c:catAx>
      <c:valAx>
        <c:axId val="277683200"/>
        <c:scaling>
          <c:orientation val="minMax"/>
        </c:scaling>
        <c:delete val="0"/>
        <c:axPos val="l"/>
        <c:majorGridlines/>
        <c:numFmt formatCode="General" sourceLinked="1"/>
        <c:majorTickMark val="out"/>
        <c:minorTickMark val="none"/>
        <c:tickLblPos val="nextTo"/>
        <c:crossAx val="2776816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CBA ROI'!A1"/><Relationship Id="rId13" Type="http://schemas.openxmlformats.org/officeDocument/2006/relationships/image" Target="../media/image2.png"/><Relationship Id="rId3" Type="http://schemas.openxmlformats.org/officeDocument/2006/relationships/hyperlink" Target="#'Key BO'!A1"/><Relationship Id="rId7" Type="http://schemas.openxmlformats.org/officeDocument/2006/relationships/hyperlink" Target="#'RR HoC 5x5'!A1"/><Relationship Id="rId12" Type="http://schemas.openxmlformats.org/officeDocument/2006/relationships/hyperlink" Target="#'5 Min ES'!A1"/><Relationship Id="rId2" Type="http://schemas.openxmlformats.org/officeDocument/2006/relationships/hyperlink" Target="#Context!A1"/><Relationship Id="rId1" Type="http://schemas.openxmlformats.org/officeDocument/2006/relationships/image" Target="../media/image1.png"/><Relationship Id="rId6" Type="http://schemas.openxmlformats.org/officeDocument/2006/relationships/hyperlink" Target="#'RR HoC'!A1"/><Relationship Id="rId11" Type="http://schemas.openxmlformats.org/officeDocument/2006/relationships/hyperlink" Target="#'NFB 2'!A1"/><Relationship Id="rId5" Type="http://schemas.openxmlformats.org/officeDocument/2006/relationships/hyperlink" Target="#'RAM FA and NFB'!A1"/><Relationship Id="rId10" Type="http://schemas.openxmlformats.org/officeDocument/2006/relationships/hyperlink" Target="#' NFB 1'!A1"/><Relationship Id="rId4" Type="http://schemas.openxmlformats.org/officeDocument/2006/relationships/hyperlink" Target="#'ID Risks'!A1"/><Relationship Id="rId9" Type="http://schemas.openxmlformats.org/officeDocument/2006/relationships/hyperlink" Target="#'FA Sum PtD'!A1"/><Relationship Id="rId14" Type="http://schemas.openxmlformats.org/officeDocument/2006/relationships/image" Target="../media/image3.jpeg"/></Relationships>
</file>

<file path=xl/drawings/_rels/drawing10.xml.rels><?xml version="1.0" encoding="UTF-8" standalone="yes"?>
<Relationships xmlns="http://schemas.openxmlformats.org/package/2006/relationships"><Relationship Id="rId3" Type="http://schemas.openxmlformats.org/officeDocument/2006/relationships/hyperlink" Target="#'Main Menu'!A1"/><Relationship Id="rId2" Type="http://schemas.openxmlformats.org/officeDocument/2006/relationships/hyperlink" Target="#'RAM CS 5x5'!A1"/><Relationship Id="rId1" Type="http://schemas.openxmlformats.org/officeDocument/2006/relationships/hyperlink" Target="#'RAM FS 5x5'!A1"/><Relationship Id="rId5" Type="http://schemas.openxmlformats.org/officeDocument/2006/relationships/image" Target="../media/image11.jpeg"/><Relationship Id="rId4"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2" Type="http://schemas.openxmlformats.org/officeDocument/2006/relationships/hyperlink" Target="#'Main Menu'!A1"/><Relationship Id="rId1" Type="http://schemas.openxmlformats.org/officeDocument/2006/relationships/hyperlink" Target="#'RR HoC 5x5'!A1"/></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FA Sum PtD'!A1"/><Relationship Id="rId1" Type="http://schemas.openxmlformats.org/officeDocument/2006/relationships/hyperlink" Target="#'Main Menu'!A1"/></Relationships>
</file>

<file path=xl/drawings/_rels/drawing13.xml.rels><?xml version="1.0" encoding="UTF-8" standalone="yes"?>
<Relationships xmlns="http://schemas.openxmlformats.org/package/2006/relationships"><Relationship Id="rId3" Type="http://schemas.openxmlformats.org/officeDocument/2006/relationships/hyperlink" Target="#'CBA ROI'!A1"/><Relationship Id="rId2" Type="http://schemas.openxmlformats.org/officeDocument/2006/relationships/hyperlink" Target="#'Main Menu'!A1"/><Relationship Id="rId1" Type="http://schemas.openxmlformats.org/officeDocument/2006/relationships/chart" Target="../charts/chart1.xml"/><Relationship Id="rId4" Type="http://schemas.openxmlformats.org/officeDocument/2006/relationships/image" Target="../media/image13.jpeg"/></Relationships>
</file>

<file path=xl/drawings/_rels/drawing14.xml.rels><?xml version="1.0" encoding="UTF-8" standalone="yes"?>
<Relationships xmlns="http://schemas.openxmlformats.org/package/2006/relationships"><Relationship Id="rId3" Type="http://schemas.openxmlformats.org/officeDocument/2006/relationships/hyperlink" Target="#'Main Menu'!A1"/><Relationship Id="rId2" Type="http://schemas.openxmlformats.org/officeDocument/2006/relationships/image" Target="../media/image3.jpeg"/><Relationship Id="rId1" Type="http://schemas.openxmlformats.org/officeDocument/2006/relationships/hyperlink" Target="#'NFB 2'!A1"/></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Main Menu'!A1"/></Relationships>
</file>

<file path=xl/drawings/_rels/drawing16.xml.rels><?xml version="1.0" encoding="UTF-8" standalone="yes"?>
<Relationships xmlns="http://schemas.openxmlformats.org/package/2006/relationships"><Relationship Id="rId8" Type="http://schemas.openxmlformats.org/officeDocument/2006/relationships/hyperlink" Target="#'CBA ROI'!A1"/><Relationship Id="rId3" Type="http://schemas.openxmlformats.org/officeDocument/2006/relationships/hyperlink" Target="#'Main Menu'!A1"/><Relationship Id="rId7" Type="http://schemas.openxmlformats.org/officeDocument/2006/relationships/hyperlink" Target="#'NFB 2'!A1"/><Relationship Id="rId2" Type="http://schemas.openxmlformats.org/officeDocument/2006/relationships/image" Target="../media/image15.svg"/><Relationship Id="rId1" Type="http://schemas.openxmlformats.org/officeDocument/2006/relationships/image" Target="../media/image14.png"/><Relationship Id="rId6" Type="http://schemas.openxmlformats.org/officeDocument/2006/relationships/hyperlink" Target="#' NFB 1'!A1"/><Relationship Id="rId5" Type="http://schemas.openxmlformats.org/officeDocument/2006/relationships/hyperlink" Target="#Context!A1"/><Relationship Id="rId4" Type="http://schemas.openxmlformats.org/officeDocument/2006/relationships/hyperlink" Target="#'FA Sum PtD'!A1"/><Relationship Id="rId9"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Main 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Main 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Main Menu'!A1"/></Relationships>
</file>

<file path=xl/drawings/_rels/drawing5.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Main Menu'!A1"/><Relationship Id="rId7" Type="http://schemas.openxmlformats.org/officeDocument/2006/relationships/hyperlink" Target="#'NFB 2'!A1"/><Relationship Id="rId2" Type="http://schemas.openxmlformats.org/officeDocument/2006/relationships/hyperlink" Target="#'RAM CS 5x5'!A1"/><Relationship Id="rId1" Type="http://schemas.openxmlformats.org/officeDocument/2006/relationships/hyperlink" Target="#'RAM CS'!A1"/><Relationship Id="rId6" Type="http://schemas.openxmlformats.org/officeDocument/2006/relationships/hyperlink" Target="#' NFB 1'!A1"/><Relationship Id="rId5" Type="http://schemas.openxmlformats.org/officeDocument/2006/relationships/hyperlink" Target="#'FA Sum PtD'!A1"/><Relationship Id="rId4" Type="http://schemas.openxmlformats.org/officeDocument/2006/relationships/hyperlink" Target="#'CBA ROI'!A1"/></Relationships>
</file>

<file path=xl/drawings/_rels/drawing6.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hyperlink" Target="#'RAM CS'!A46"/><Relationship Id="rId7" Type="http://schemas.openxmlformats.org/officeDocument/2006/relationships/hyperlink" Target="#'Main Menu'!A1"/><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7.png"/><Relationship Id="rId5" Type="http://schemas.openxmlformats.org/officeDocument/2006/relationships/hyperlink" Target="#'RR HoC'!A1"/><Relationship Id="rId4" Type="http://schemas.openxmlformats.org/officeDocument/2006/relationships/hyperlink" Target="#'RAM CS'!A1"/><Relationship Id="rId9" Type="http://schemas.openxmlformats.org/officeDocument/2006/relationships/image" Target="../media/image9.png"/></Relationships>
</file>

<file path=xl/drawings/_rels/drawing7.xml.rels><?xml version="1.0" encoding="UTF-8" standalone="yes"?>
<Relationships xmlns="http://schemas.openxmlformats.org/package/2006/relationships"><Relationship Id="rId3" Type="http://schemas.openxmlformats.org/officeDocument/2006/relationships/hyperlink" Target="#'Main Menu'!A1"/><Relationship Id="rId2" Type="http://schemas.openxmlformats.org/officeDocument/2006/relationships/hyperlink" Target="#'RAM CS'!A1"/><Relationship Id="rId1" Type="http://schemas.openxmlformats.org/officeDocument/2006/relationships/hyperlink" Target="#'RAM FS'!A1"/><Relationship Id="rId5" Type="http://schemas.openxmlformats.org/officeDocument/2006/relationships/image" Target="../media/image3.jpeg"/><Relationship Id="rId4" Type="http://schemas.openxmlformats.org/officeDocument/2006/relationships/image" Target="../media/image10.png"/></Relationships>
</file>

<file path=xl/drawings/_rels/drawing8.xml.rels><?xml version="1.0" encoding="UTF-8" standalone="yes"?>
<Relationships xmlns="http://schemas.openxmlformats.org/package/2006/relationships"><Relationship Id="rId3" Type="http://schemas.openxmlformats.org/officeDocument/2006/relationships/hyperlink" Target="#'RAM FS'!A51"/><Relationship Id="rId7" Type="http://schemas.openxmlformats.org/officeDocument/2006/relationships/image" Target="../media/image8.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hyperlink" Target="#'Main Menu'!A1"/><Relationship Id="rId5" Type="http://schemas.openxmlformats.org/officeDocument/2006/relationships/hyperlink" Target="#'RR HoC'!A1"/><Relationship Id="rId4" Type="http://schemas.openxmlformats.org/officeDocument/2006/relationships/hyperlink" Target="#'RAM FS'!A1"/></Relationships>
</file>

<file path=xl/drawings/_rels/drawing9.xml.rels><?xml version="1.0" encoding="UTF-8" standalone="yes"?>
<Relationships xmlns="http://schemas.openxmlformats.org/package/2006/relationships"><Relationship Id="rId2" Type="http://schemas.openxmlformats.org/officeDocument/2006/relationships/hyperlink" Target="#'Main Menu'!A1"/><Relationship Id="rId1" Type="http://schemas.openxmlformats.org/officeDocument/2006/relationships/hyperlink" Target="#'RR HoC 5x5'!A1"/></Relationships>
</file>

<file path=xl/drawings/_rels/vmlDrawing8.vml.rels><?xml version="1.0" encoding="UTF-8" standalone="yes"?>
<Relationships xmlns="http://schemas.openxmlformats.org/package/2006/relationships"><Relationship Id="rId1" Type="http://schemas.openxmlformats.org/officeDocument/2006/relationships/image" Target="../media/image12.wmf"/></Relationships>
</file>

<file path=xl/drawings/drawing1.xml><?xml version="1.0" encoding="utf-8"?>
<xdr:wsDr xmlns:xdr="http://schemas.openxmlformats.org/drawingml/2006/spreadsheetDrawing" xmlns:a="http://schemas.openxmlformats.org/drawingml/2006/main">
  <xdr:twoCellAnchor editAs="oneCell">
    <xdr:from>
      <xdr:col>2</xdr:col>
      <xdr:colOff>66674</xdr:colOff>
      <xdr:row>1</xdr:row>
      <xdr:rowOff>13178</xdr:rowOff>
    </xdr:from>
    <xdr:to>
      <xdr:col>2</xdr:col>
      <xdr:colOff>2865915</xdr:colOff>
      <xdr:row>2</xdr:row>
      <xdr:rowOff>907594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362824" y="203678"/>
          <a:ext cx="2799241" cy="1094441"/>
        </a:xfrm>
        <a:prstGeom prst="rect">
          <a:avLst/>
        </a:prstGeom>
      </xdr:spPr>
    </xdr:pic>
    <xdr:clientData/>
  </xdr:twoCellAnchor>
  <xdr:twoCellAnchor>
    <xdr:from>
      <xdr:col>1</xdr:col>
      <xdr:colOff>38100</xdr:colOff>
      <xdr:row>4</xdr:row>
      <xdr:rowOff>1</xdr:rowOff>
    </xdr:from>
    <xdr:to>
      <xdr:col>1</xdr:col>
      <xdr:colOff>1905000</xdr:colOff>
      <xdr:row>5</xdr:row>
      <xdr:rowOff>74677</xdr:rowOff>
    </xdr:to>
    <xdr:sp macro="" textlink="">
      <xdr:nvSpPr>
        <xdr:cNvPr id="5" name="TextBox 2">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647700" y="2362201"/>
          <a:ext cx="1866900" cy="265176"/>
        </a:xfrm>
        <a:prstGeom prst="rect">
          <a:avLst/>
        </a:prstGeom>
        <a:solidFill>
          <a:srgbClr val="00B0F0"/>
        </a:solidFill>
        <a:ln>
          <a:solidFill>
            <a:schemeClr val="tx1"/>
          </a:solidFill>
        </a:ln>
        <a:scene3d>
          <a:camera prst="orthographicFront"/>
          <a:lightRig rig="threePt" dir="t"/>
        </a:scene3d>
        <a:sp3d>
          <a:bevelT/>
        </a:sp3d>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a:t>Establish Context </a:t>
          </a:r>
        </a:p>
      </xdr:txBody>
    </xdr:sp>
    <xdr:clientData/>
  </xdr:twoCellAnchor>
  <xdr:twoCellAnchor>
    <xdr:from>
      <xdr:col>1</xdr:col>
      <xdr:colOff>2438400</xdr:colOff>
      <xdr:row>5</xdr:row>
      <xdr:rowOff>50293</xdr:rowOff>
    </xdr:from>
    <xdr:to>
      <xdr:col>1</xdr:col>
      <xdr:colOff>5133975</xdr:colOff>
      <xdr:row>6</xdr:row>
      <xdr:rowOff>124969</xdr:rowOff>
    </xdr:to>
    <xdr:sp macro="" textlink="">
      <xdr:nvSpPr>
        <xdr:cNvPr id="6" name="TextBox 11">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3362325" y="1688593"/>
          <a:ext cx="2695575" cy="265176"/>
        </a:xfrm>
        <a:prstGeom prst="rect">
          <a:avLst/>
        </a:prstGeom>
        <a:solidFill>
          <a:srgbClr val="00B0F0"/>
        </a:solidFill>
        <a:ln>
          <a:solidFill>
            <a:schemeClr val="tx1"/>
          </a:solidFill>
        </a:ln>
        <a:scene3d>
          <a:camera prst="orthographicFront"/>
          <a:lightRig rig="threePt" dir="t"/>
        </a:scene3d>
        <a:sp3d>
          <a:bevelT/>
        </a:sp3d>
      </xdr:spPr>
      <xdr:txBody>
        <a:bodyPr wrap="square" rtlCol="0" anchor="ctr">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a:t>ID Key Business Objectives </a:t>
          </a:r>
        </a:p>
      </xdr:txBody>
    </xdr:sp>
    <xdr:clientData/>
  </xdr:twoCellAnchor>
  <xdr:twoCellAnchor>
    <xdr:from>
      <xdr:col>1</xdr:col>
      <xdr:colOff>19050</xdr:colOff>
      <xdr:row>6</xdr:row>
      <xdr:rowOff>114300</xdr:rowOff>
    </xdr:from>
    <xdr:to>
      <xdr:col>1</xdr:col>
      <xdr:colOff>1904294</xdr:colOff>
      <xdr:row>7</xdr:row>
      <xdr:rowOff>188976</xdr:rowOff>
    </xdr:to>
    <xdr:sp macro="" textlink="">
      <xdr:nvSpPr>
        <xdr:cNvPr id="7" name="TextBox 5">
          <a:hlinkClick xmlns:r="http://schemas.openxmlformats.org/officeDocument/2006/relationships" r:id="rId4"/>
          <a:extLst>
            <a:ext uri="{FF2B5EF4-FFF2-40B4-BE49-F238E27FC236}">
              <a16:creationId xmlns:a16="http://schemas.microsoft.com/office/drawing/2014/main" id="{00000000-0008-0000-0000-000007000000}"/>
            </a:ext>
          </a:extLst>
        </xdr:cNvPr>
        <xdr:cNvSpPr txBox="1"/>
      </xdr:nvSpPr>
      <xdr:spPr>
        <a:xfrm>
          <a:off x="628650" y="2857500"/>
          <a:ext cx="1885244" cy="265176"/>
        </a:xfrm>
        <a:prstGeom prst="rect">
          <a:avLst/>
        </a:prstGeom>
        <a:gradFill>
          <a:gsLst>
            <a:gs pos="0">
              <a:srgbClr val="FFFF00"/>
            </a:gs>
            <a:gs pos="85000">
              <a:srgbClr val="FF0000"/>
            </a:gs>
            <a:gs pos="100000">
              <a:srgbClr val="C00000"/>
            </a:gs>
          </a:gsLst>
          <a:lin ang="5400000" scaled="1"/>
        </a:gradFill>
        <a:ln>
          <a:solidFill>
            <a:schemeClr val="tx1"/>
          </a:solidFill>
        </a:ln>
        <a:scene3d>
          <a:camera prst="orthographicFront"/>
          <a:lightRig rig="threePt" dir="t"/>
        </a:scene3d>
        <a:sp3d>
          <a:bevelT/>
        </a:sp3d>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ID EHS Risks</a:t>
          </a:r>
        </a:p>
      </xdr:txBody>
    </xdr:sp>
    <xdr:clientData/>
  </xdr:twoCellAnchor>
  <xdr:twoCellAnchor>
    <xdr:from>
      <xdr:col>1</xdr:col>
      <xdr:colOff>1866900</xdr:colOff>
      <xdr:row>5</xdr:row>
      <xdr:rowOff>47625</xdr:rowOff>
    </xdr:from>
    <xdr:to>
      <xdr:col>1</xdr:col>
      <xdr:colOff>2412294</xdr:colOff>
      <xdr:row>6</xdr:row>
      <xdr:rowOff>114300</xdr:rowOff>
    </xdr:to>
    <xdr:sp macro="" textlink="">
      <xdr:nvSpPr>
        <xdr:cNvPr id="8" name="Arrow: Left-Right 7">
          <a:extLst>
            <a:ext uri="{FF2B5EF4-FFF2-40B4-BE49-F238E27FC236}">
              <a16:creationId xmlns:a16="http://schemas.microsoft.com/office/drawing/2014/main" id="{00000000-0008-0000-0000-000008000000}"/>
            </a:ext>
          </a:extLst>
        </xdr:cNvPr>
        <xdr:cNvSpPr/>
      </xdr:nvSpPr>
      <xdr:spPr>
        <a:xfrm>
          <a:off x="2790825" y="1685925"/>
          <a:ext cx="545394" cy="257175"/>
        </a:xfrm>
        <a:prstGeom prst="leftRightArrow">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xdr:col>
      <xdr:colOff>9525</xdr:colOff>
      <xdr:row>8</xdr:row>
      <xdr:rowOff>72011</xdr:rowOff>
    </xdr:from>
    <xdr:to>
      <xdr:col>1</xdr:col>
      <xdr:colOff>3248024</xdr:colOff>
      <xdr:row>9</xdr:row>
      <xdr:rowOff>146687</xdr:rowOff>
    </xdr:to>
    <xdr:sp macro="" textlink="">
      <xdr:nvSpPr>
        <xdr:cNvPr id="9" name="TextBox 6">
          <a:hlinkClick xmlns:r="http://schemas.openxmlformats.org/officeDocument/2006/relationships" r:id="rId5"/>
          <a:extLst>
            <a:ext uri="{FF2B5EF4-FFF2-40B4-BE49-F238E27FC236}">
              <a16:creationId xmlns:a16="http://schemas.microsoft.com/office/drawing/2014/main" id="{00000000-0008-0000-0000-000009000000}"/>
            </a:ext>
          </a:extLst>
        </xdr:cNvPr>
        <xdr:cNvSpPr txBox="1"/>
      </xdr:nvSpPr>
      <xdr:spPr>
        <a:xfrm>
          <a:off x="619125" y="3196211"/>
          <a:ext cx="3238499" cy="265176"/>
        </a:xfrm>
        <a:prstGeom prst="rect">
          <a:avLst/>
        </a:prstGeom>
        <a:gradFill>
          <a:gsLst>
            <a:gs pos="0">
              <a:srgbClr val="00B050"/>
            </a:gs>
            <a:gs pos="53000">
              <a:srgbClr val="FFFF00"/>
            </a:gs>
            <a:gs pos="100000">
              <a:srgbClr val="FF0000"/>
            </a:gs>
          </a:gsLst>
          <a:lin ang="0" scaled="1"/>
        </a:gradFill>
        <a:ln>
          <a:solidFill>
            <a:schemeClr val="tx1"/>
          </a:solidFill>
        </a:ln>
        <a:scene3d>
          <a:camera prst="orthographicFront"/>
          <a:lightRig rig="threePt" dir="t"/>
        </a:scene3d>
        <a:sp3d>
          <a:bevelT/>
        </a:sp3d>
      </xdr:spPr>
      <xdr:txBody>
        <a:bodyPr wrap="square" rtlCol="0" anchor="ctr">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Analyze and Evaluate EHS Risks</a:t>
          </a:r>
        </a:p>
      </xdr:txBody>
    </xdr:sp>
    <xdr:clientData/>
  </xdr:twoCellAnchor>
  <xdr:twoCellAnchor editAs="oneCell">
    <xdr:from>
      <xdr:col>1</xdr:col>
      <xdr:colOff>0</xdr:colOff>
      <xdr:row>10</xdr:row>
      <xdr:rowOff>95250</xdr:rowOff>
    </xdr:from>
    <xdr:to>
      <xdr:col>1</xdr:col>
      <xdr:colOff>2247900</xdr:colOff>
      <xdr:row>11</xdr:row>
      <xdr:rowOff>169926</xdr:rowOff>
    </xdr:to>
    <xdr:sp macro="" textlink="">
      <xdr:nvSpPr>
        <xdr:cNvPr id="10" name="Chevron 6">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609600" y="3600450"/>
          <a:ext cx="2247900" cy="265176"/>
        </a:xfrm>
        <a:prstGeom prst="chevron">
          <a:avLst>
            <a:gd name="adj" fmla="val 24033"/>
          </a:avLst>
        </a:prstGeom>
        <a:gradFill flip="none" rotWithShape="1">
          <a:gsLst>
            <a:gs pos="0">
              <a:srgbClr val="FF0000"/>
            </a:gs>
            <a:gs pos="58000">
              <a:srgbClr val="FFFF00"/>
            </a:gs>
            <a:gs pos="100000">
              <a:srgbClr val="00B050"/>
            </a:gs>
          </a:gsLst>
          <a:lin ang="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Risk Reduction HoRT 4x5</a:t>
          </a:r>
        </a:p>
      </xdr:txBody>
    </xdr:sp>
    <xdr:clientData/>
  </xdr:twoCellAnchor>
  <xdr:twoCellAnchor editAs="oneCell">
    <xdr:from>
      <xdr:col>1</xdr:col>
      <xdr:colOff>2295525</xdr:colOff>
      <xdr:row>10</xdr:row>
      <xdr:rowOff>95250</xdr:rowOff>
    </xdr:from>
    <xdr:to>
      <xdr:col>1</xdr:col>
      <xdr:colOff>4733925</xdr:colOff>
      <xdr:row>11</xdr:row>
      <xdr:rowOff>169926</xdr:rowOff>
    </xdr:to>
    <xdr:sp macro="" textlink="">
      <xdr:nvSpPr>
        <xdr:cNvPr id="11" name="Chevron 4">
          <a:hlinkClick xmlns:r="http://schemas.openxmlformats.org/officeDocument/2006/relationships" r:id="rId7"/>
          <a:extLst>
            <a:ext uri="{FF2B5EF4-FFF2-40B4-BE49-F238E27FC236}">
              <a16:creationId xmlns:a16="http://schemas.microsoft.com/office/drawing/2014/main" id="{00000000-0008-0000-0000-00000B000000}"/>
            </a:ext>
          </a:extLst>
        </xdr:cNvPr>
        <xdr:cNvSpPr/>
      </xdr:nvSpPr>
      <xdr:spPr>
        <a:xfrm>
          <a:off x="2905125" y="3600450"/>
          <a:ext cx="2438400" cy="265176"/>
        </a:xfrm>
        <a:prstGeom prst="chevron">
          <a:avLst>
            <a:gd name="adj" fmla="val 24033"/>
          </a:avLst>
        </a:prstGeom>
        <a:gradFill>
          <a:gsLst>
            <a:gs pos="0">
              <a:srgbClr val="FF0000"/>
            </a:gs>
            <a:gs pos="58000">
              <a:srgbClr val="FFFF00"/>
            </a:gs>
            <a:gs pos="100000">
              <a:srgbClr val="00B050"/>
            </a:gs>
          </a:gsLst>
          <a:lin ang="0" scaled="1"/>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Risk Reduction HoRT 5x5</a:t>
          </a:r>
        </a:p>
      </xdr:txBody>
    </xdr:sp>
    <xdr:clientData/>
  </xdr:twoCellAnchor>
  <xdr:twoCellAnchor>
    <xdr:from>
      <xdr:col>1</xdr:col>
      <xdr:colOff>9525</xdr:colOff>
      <xdr:row>12</xdr:row>
      <xdr:rowOff>57150</xdr:rowOff>
    </xdr:from>
    <xdr:to>
      <xdr:col>1</xdr:col>
      <xdr:colOff>1223738</xdr:colOff>
      <xdr:row>13</xdr:row>
      <xdr:rowOff>153170</xdr:rowOff>
    </xdr:to>
    <xdr:sp macro="" textlink="">
      <xdr:nvSpPr>
        <xdr:cNvPr id="12" name="Rounded Rectangle 7">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a:xfrm>
          <a:off x="619125" y="3943350"/>
          <a:ext cx="1214213" cy="286520"/>
        </a:xfrm>
        <a:prstGeom prst="roundRect">
          <a:avLst/>
        </a:prstGeom>
        <a:gradFill>
          <a:gsLst>
            <a:gs pos="0">
              <a:srgbClr val="825600"/>
            </a:gs>
            <a:gs pos="13000">
              <a:srgbClr val="FFA800"/>
            </a:gs>
            <a:gs pos="28000">
              <a:srgbClr val="825600"/>
            </a:gs>
            <a:gs pos="42999">
              <a:srgbClr val="FFA800"/>
            </a:gs>
            <a:gs pos="58000">
              <a:srgbClr val="825600"/>
            </a:gs>
            <a:gs pos="72000">
              <a:srgbClr val="FFA800"/>
            </a:gs>
            <a:gs pos="87000">
              <a:srgbClr val="825600"/>
            </a:gs>
            <a:gs pos="100000">
              <a:srgbClr val="FFA800"/>
            </a:gs>
          </a:gsLst>
          <a:lin ang="5400000" scaled="0"/>
        </a:gra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BCA - ROI</a:t>
          </a:r>
        </a:p>
      </xdr:txBody>
    </xdr:sp>
    <xdr:clientData/>
  </xdr:twoCellAnchor>
  <xdr:twoCellAnchor>
    <xdr:from>
      <xdr:col>1</xdr:col>
      <xdr:colOff>1304925</xdr:colOff>
      <xdr:row>12</xdr:row>
      <xdr:rowOff>66675</xdr:rowOff>
    </xdr:from>
    <xdr:to>
      <xdr:col>1</xdr:col>
      <xdr:colOff>2519138</xdr:colOff>
      <xdr:row>13</xdr:row>
      <xdr:rowOff>147108</xdr:rowOff>
    </xdr:to>
    <xdr:sp macro="" textlink="">
      <xdr:nvSpPr>
        <xdr:cNvPr id="13" name="Rounded Rectangle 9">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1914525" y="3952875"/>
          <a:ext cx="1214213" cy="270933"/>
        </a:xfrm>
        <a:prstGeom prst="roundRect">
          <a:avLst/>
        </a:prstGeom>
        <a:gradFill>
          <a:gsLst>
            <a:gs pos="0">
              <a:srgbClr val="DDEBCF"/>
            </a:gs>
            <a:gs pos="50000">
              <a:srgbClr val="9CB86E"/>
            </a:gs>
            <a:gs pos="100000">
              <a:srgbClr val="156B13"/>
            </a:gs>
          </a:gsLst>
          <a:lin ang="5400000" scaled="0"/>
        </a:gra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FA</a:t>
          </a:r>
          <a:r>
            <a:rPr lang="en-US" sz="1400" baseline="0">
              <a:latin typeface="Arial" pitchFamily="34" charset="0"/>
              <a:cs typeface="Arial" pitchFamily="34" charset="0"/>
            </a:rPr>
            <a:t> Sum</a:t>
          </a:r>
          <a:endParaRPr lang="en-US" sz="1400">
            <a:latin typeface="Arial" pitchFamily="34" charset="0"/>
            <a:cs typeface="Arial" pitchFamily="34" charset="0"/>
          </a:endParaRPr>
        </a:p>
      </xdr:txBody>
    </xdr:sp>
    <xdr:clientData/>
  </xdr:twoCellAnchor>
  <xdr:twoCellAnchor>
    <xdr:from>
      <xdr:col>1</xdr:col>
      <xdr:colOff>2590800</xdr:colOff>
      <xdr:row>12</xdr:row>
      <xdr:rowOff>66675</xdr:rowOff>
    </xdr:from>
    <xdr:to>
      <xdr:col>1</xdr:col>
      <xdr:colOff>3805013</xdr:colOff>
      <xdr:row>13</xdr:row>
      <xdr:rowOff>147108</xdr:rowOff>
    </xdr:to>
    <xdr:sp macro="" textlink="">
      <xdr:nvSpPr>
        <xdr:cNvPr id="14" name="Rounded Rectangle 10">
          <a:hlinkClick xmlns:r="http://schemas.openxmlformats.org/officeDocument/2006/relationships" r:id="rId10"/>
          <a:extLst>
            <a:ext uri="{FF2B5EF4-FFF2-40B4-BE49-F238E27FC236}">
              <a16:creationId xmlns:a16="http://schemas.microsoft.com/office/drawing/2014/main" id="{00000000-0008-0000-0000-00000E000000}"/>
            </a:ext>
          </a:extLst>
        </xdr:cNvPr>
        <xdr:cNvSpPr/>
      </xdr:nvSpPr>
      <xdr:spPr>
        <a:xfrm>
          <a:off x="3200400" y="3086100"/>
          <a:ext cx="1214213" cy="270933"/>
        </a:xfrm>
        <a:prstGeom prst="roundRect">
          <a:avLst/>
        </a:prstGeom>
        <a:gradFill>
          <a:gsLst>
            <a:gs pos="0">
              <a:srgbClr val="000000"/>
            </a:gs>
            <a:gs pos="39999">
              <a:srgbClr val="0A128C"/>
            </a:gs>
            <a:gs pos="70000">
              <a:srgbClr val="181CC7"/>
            </a:gs>
            <a:gs pos="88000">
              <a:srgbClr val="7005D4"/>
            </a:gs>
            <a:gs pos="100000">
              <a:srgbClr val="8C3D91"/>
            </a:gs>
          </a:gsLst>
          <a:lin ang="5400000" scaled="0"/>
        </a:gra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NFB</a:t>
          </a:r>
          <a:r>
            <a:rPr lang="en-US" sz="1400" baseline="0">
              <a:latin typeface="Arial" pitchFamily="34" charset="0"/>
              <a:cs typeface="Arial" pitchFamily="34" charset="0"/>
            </a:rPr>
            <a:t> 1</a:t>
          </a:r>
          <a:endParaRPr lang="en-US" sz="1400">
            <a:latin typeface="Arial" pitchFamily="34" charset="0"/>
            <a:cs typeface="Arial" pitchFamily="34" charset="0"/>
          </a:endParaRPr>
        </a:p>
      </xdr:txBody>
    </xdr:sp>
    <xdr:clientData/>
  </xdr:twoCellAnchor>
  <xdr:twoCellAnchor>
    <xdr:from>
      <xdr:col>1</xdr:col>
      <xdr:colOff>3876675</xdr:colOff>
      <xdr:row>12</xdr:row>
      <xdr:rowOff>66675</xdr:rowOff>
    </xdr:from>
    <xdr:to>
      <xdr:col>1</xdr:col>
      <xdr:colOff>5090888</xdr:colOff>
      <xdr:row>13</xdr:row>
      <xdr:rowOff>147108</xdr:rowOff>
    </xdr:to>
    <xdr:sp macro="" textlink="">
      <xdr:nvSpPr>
        <xdr:cNvPr id="15" name="Rounded Rectangle 11">
          <a:hlinkClick xmlns:r="http://schemas.openxmlformats.org/officeDocument/2006/relationships" r:id="rId11"/>
          <a:extLst>
            <a:ext uri="{FF2B5EF4-FFF2-40B4-BE49-F238E27FC236}">
              <a16:creationId xmlns:a16="http://schemas.microsoft.com/office/drawing/2014/main" id="{00000000-0008-0000-0000-00000F000000}"/>
            </a:ext>
          </a:extLst>
        </xdr:cNvPr>
        <xdr:cNvSpPr/>
      </xdr:nvSpPr>
      <xdr:spPr>
        <a:xfrm>
          <a:off x="4486275" y="3086100"/>
          <a:ext cx="1214213" cy="270933"/>
        </a:xfrm>
        <a:prstGeom prst="roundRect">
          <a:avLst/>
        </a:prstGeom>
        <a:gradFill>
          <a:gsLst>
            <a:gs pos="0">
              <a:srgbClr val="000082"/>
            </a:gs>
            <a:gs pos="30000">
              <a:srgbClr val="66008F"/>
            </a:gs>
            <a:gs pos="64999">
              <a:srgbClr val="BA0066"/>
            </a:gs>
            <a:gs pos="89999">
              <a:srgbClr val="FF0000"/>
            </a:gs>
            <a:gs pos="100000">
              <a:srgbClr val="FF8200"/>
            </a:gs>
          </a:gsLst>
          <a:lin ang="5400000" scaled="0"/>
        </a:gra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NFB</a:t>
          </a:r>
          <a:r>
            <a:rPr lang="en-US" sz="1400" baseline="0">
              <a:latin typeface="Arial" pitchFamily="34" charset="0"/>
              <a:cs typeface="Arial" pitchFamily="34" charset="0"/>
            </a:rPr>
            <a:t> 2</a:t>
          </a:r>
          <a:endParaRPr lang="en-US" sz="1400">
            <a:latin typeface="Arial" pitchFamily="34" charset="0"/>
            <a:cs typeface="Arial" pitchFamily="34" charset="0"/>
          </a:endParaRPr>
        </a:p>
      </xdr:txBody>
    </xdr:sp>
    <xdr:clientData/>
  </xdr:twoCellAnchor>
  <xdr:twoCellAnchor>
    <xdr:from>
      <xdr:col>1</xdr:col>
      <xdr:colOff>9525</xdr:colOff>
      <xdr:row>14</xdr:row>
      <xdr:rowOff>47625</xdr:rowOff>
    </xdr:from>
    <xdr:to>
      <xdr:col>1</xdr:col>
      <xdr:colOff>5114925</xdr:colOff>
      <xdr:row>16</xdr:row>
      <xdr:rowOff>9411</xdr:rowOff>
    </xdr:to>
    <xdr:sp macro="" textlink="">
      <xdr:nvSpPr>
        <xdr:cNvPr id="16" name="TextBox 29">
          <a:hlinkClick xmlns:r="http://schemas.openxmlformats.org/officeDocument/2006/relationships" r:id="rId12"/>
          <a:extLst>
            <a:ext uri="{FF2B5EF4-FFF2-40B4-BE49-F238E27FC236}">
              <a16:creationId xmlns:a16="http://schemas.microsoft.com/office/drawing/2014/main" id="{00000000-0008-0000-0000-000010000000}"/>
            </a:ext>
          </a:extLst>
        </xdr:cNvPr>
        <xdr:cNvSpPr txBox="1"/>
      </xdr:nvSpPr>
      <xdr:spPr>
        <a:xfrm>
          <a:off x="933450" y="3400425"/>
          <a:ext cx="5105400" cy="342786"/>
        </a:xfrm>
        <a:prstGeom prst="rect">
          <a:avLst/>
        </a:prstGeom>
        <a:solidFill>
          <a:srgbClr val="00B050"/>
        </a:solidFill>
        <a:ln>
          <a:solidFill>
            <a:schemeClr val="tx1"/>
          </a:solidFill>
        </a:ln>
        <a:scene3d>
          <a:camera prst="orthographicFront"/>
          <a:lightRig rig="threePt" dir="t"/>
        </a:scene3d>
        <a:sp3d>
          <a:bevelT/>
        </a:sp3d>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600"/>
            <a:t>Present (5 min. elevator speech) Communicate Outcomes </a:t>
          </a:r>
        </a:p>
      </xdr:txBody>
    </xdr:sp>
    <xdr:clientData/>
  </xdr:twoCellAnchor>
  <xdr:twoCellAnchor editAs="oneCell">
    <xdr:from>
      <xdr:col>1</xdr:col>
      <xdr:colOff>2095500</xdr:colOff>
      <xdr:row>18</xdr:row>
      <xdr:rowOff>28575</xdr:rowOff>
    </xdr:from>
    <xdr:to>
      <xdr:col>1</xdr:col>
      <xdr:colOff>3464746</xdr:colOff>
      <xdr:row>21</xdr:row>
      <xdr:rowOff>50415</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3"/>
        <a:stretch>
          <a:fillRect/>
        </a:stretch>
      </xdr:blipFill>
      <xdr:spPr>
        <a:xfrm>
          <a:off x="3093720" y="4029075"/>
          <a:ext cx="1369246" cy="570480"/>
        </a:xfrm>
        <a:prstGeom prst="rect">
          <a:avLst/>
        </a:prstGeom>
      </xdr:spPr>
    </xdr:pic>
    <xdr:clientData/>
  </xdr:twoCellAnchor>
  <xdr:twoCellAnchor editAs="oneCell">
    <xdr:from>
      <xdr:col>0</xdr:col>
      <xdr:colOff>30480</xdr:colOff>
      <xdr:row>0</xdr:row>
      <xdr:rowOff>5715</xdr:rowOff>
    </xdr:from>
    <xdr:to>
      <xdr:col>0</xdr:col>
      <xdr:colOff>968121</xdr:colOff>
      <xdr:row>1</xdr:row>
      <xdr:rowOff>70485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480" y="5715"/>
          <a:ext cx="956691" cy="2933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259080</xdr:colOff>
      <xdr:row>9</xdr:row>
      <xdr:rowOff>60960</xdr:rowOff>
    </xdr:from>
    <xdr:to>
      <xdr:col>6</xdr:col>
      <xdr:colOff>146726</xdr:colOff>
      <xdr:row>11</xdr:row>
      <xdr:rowOff>112568</xdr:rowOff>
    </xdr:to>
    <xdr:sp macro="" textlink="">
      <xdr:nvSpPr>
        <xdr:cNvPr id="3" name="Chevron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2880360" y="1783080"/>
          <a:ext cx="1106846" cy="487680"/>
        </a:xfrm>
        <a:prstGeom prst="chevron">
          <a:avLst>
            <a:gd name="adj" fmla="val 24033"/>
          </a:avLst>
        </a:prstGeom>
        <a:solidFill>
          <a:srgbClr val="99FF9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RAM</a:t>
          </a:r>
          <a:r>
            <a:rPr lang="en-US" sz="1100" b="1" baseline="0">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 FS 5x5</a:t>
          </a:r>
          <a:endPar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editAs="oneCell">
    <xdr:from>
      <xdr:col>4</xdr:col>
      <xdr:colOff>220980</xdr:colOff>
      <xdr:row>13</xdr:row>
      <xdr:rowOff>30480</xdr:rowOff>
    </xdr:from>
    <xdr:to>
      <xdr:col>6</xdr:col>
      <xdr:colOff>45720</xdr:colOff>
      <xdr:row>15</xdr:row>
      <xdr:rowOff>152400</xdr:rowOff>
    </xdr:to>
    <xdr:sp macro="" textlink="">
      <xdr:nvSpPr>
        <xdr:cNvPr id="4" name="Chevron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flipH="1">
          <a:off x="2842260" y="2484120"/>
          <a:ext cx="1043940" cy="487680"/>
        </a:xfrm>
        <a:prstGeom prst="chevron">
          <a:avLst>
            <a:gd name="adj" fmla="val 24033"/>
          </a:avLst>
        </a:prstGeom>
        <a:solidFill>
          <a:srgbClr val="FFC000"/>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Back to RAM 5x5</a:t>
          </a:r>
          <a:r>
            <a:rPr lang="en-US" sz="1100" b="1" baseline="0">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 CS</a:t>
          </a:r>
          <a:endPar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0</xdr:col>
      <xdr:colOff>0</xdr:colOff>
      <xdr:row>1</xdr:row>
      <xdr:rowOff>92134</xdr:rowOff>
    </xdr:from>
    <xdr:to>
      <xdr:col>1</xdr:col>
      <xdr:colOff>389868</xdr:colOff>
      <xdr:row>1</xdr:row>
      <xdr:rowOff>343594</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0" y="320734"/>
          <a:ext cx="1214213" cy="25146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twoCellAnchor editAs="oneCell">
    <xdr:from>
      <xdr:col>7</xdr:col>
      <xdr:colOff>182458</xdr:colOff>
      <xdr:row>1</xdr:row>
      <xdr:rowOff>164523</xdr:rowOff>
    </xdr:from>
    <xdr:to>
      <xdr:col>14</xdr:col>
      <xdr:colOff>259958</xdr:colOff>
      <xdr:row>16</xdr:row>
      <xdr:rowOff>38481</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4"/>
        <a:stretch>
          <a:fillRect/>
        </a:stretch>
      </xdr:blipFill>
      <xdr:spPr>
        <a:xfrm>
          <a:off x="4581276" y="424296"/>
          <a:ext cx="4320455" cy="3079554"/>
        </a:xfrm>
        <a:prstGeom prst="rect">
          <a:avLst/>
        </a:prstGeom>
      </xdr:spPr>
    </xdr:pic>
    <xdr:clientData/>
  </xdr:twoCellAnchor>
  <xdr:twoCellAnchor editAs="oneCell">
    <xdr:from>
      <xdr:col>0</xdr:col>
      <xdr:colOff>0</xdr:colOff>
      <xdr:row>0</xdr:row>
      <xdr:rowOff>0</xdr:rowOff>
    </xdr:from>
    <xdr:to>
      <xdr:col>1</xdr:col>
      <xdr:colOff>132346</xdr:colOff>
      <xdr:row>1</xdr:row>
      <xdr:rowOff>55418</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956691" cy="28401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487680</xdr:colOff>
      <xdr:row>7</xdr:row>
      <xdr:rowOff>167640</xdr:rowOff>
    </xdr:from>
    <xdr:to>
      <xdr:col>8</xdr:col>
      <xdr:colOff>502920</xdr:colOff>
      <xdr:row>10</xdr:row>
      <xdr:rowOff>99060</xdr:rowOff>
    </xdr:to>
    <xdr:sp macro="" textlink="">
      <xdr:nvSpPr>
        <xdr:cNvPr id="3" name="Chevron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flipH="1">
          <a:off x="7940040" y="1516380"/>
          <a:ext cx="1097280" cy="487680"/>
        </a:xfrm>
        <a:prstGeom prst="chevron">
          <a:avLst>
            <a:gd name="adj" fmla="val 24033"/>
          </a:avLst>
        </a:prstGeom>
        <a:solidFill>
          <a:srgbClr val="99FF9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Back to RR 5x5 HoC</a:t>
          </a:r>
        </a:p>
      </xdr:txBody>
    </xdr:sp>
    <xdr:clientData/>
  </xdr:twoCellAnchor>
  <xdr:twoCellAnchor>
    <xdr:from>
      <xdr:col>7</xdr:col>
      <xdr:colOff>1074420</xdr:colOff>
      <xdr:row>0</xdr:row>
      <xdr:rowOff>22861</xdr:rowOff>
    </xdr:from>
    <xdr:to>
      <xdr:col>9</xdr:col>
      <xdr:colOff>596993</xdr:colOff>
      <xdr:row>1</xdr:row>
      <xdr:rowOff>30480</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8526780" y="22861"/>
          <a:ext cx="1214213" cy="251459"/>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19</xdr:row>
          <xdr:rowOff>104775</xdr:rowOff>
        </xdr:from>
        <xdr:to>
          <xdr:col>2</xdr:col>
          <xdr:colOff>0</xdr:colOff>
          <xdr:row>22</xdr:row>
          <xdr:rowOff>95250</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B00-000001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27708</xdr:colOff>
      <xdr:row>1</xdr:row>
      <xdr:rowOff>88322</xdr:rowOff>
    </xdr:from>
    <xdr:to>
      <xdr:col>1</xdr:col>
      <xdr:colOff>1142999</xdr:colOff>
      <xdr:row>2</xdr:row>
      <xdr:rowOff>48491</xdr:rowOff>
    </xdr:to>
    <xdr:sp macro="" textlink="">
      <xdr:nvSpPr>
        <xdr:cNvPr id="4" name="Rounded Rectangle 8">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200890" y="344631"/>
          <a:ext cx="1115291" cy="216478"/>
        </a:xfrm>
        <a:prstGeom prst="roundRect">
          <a:avLst/>
        </a:prstGeom>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twoCellAnchor>
    <xdr:from>
      <xdr:col>7</xdr:col>
      <xdr:colOff>1731818</xdr:colOff>
      <xdr:row>19</xdr:row>
      <xdr:rowOff>164522</xdr:rowOff>
    </xdr:from>
    <xdr:to>
      <xdr:col>9</xdr:col>
      <xdr:colOff>1941</xdr:colOff>
      <xdr:row>21</xdr:row>
      <xdr:rowOff>106409</xdr:rowOff>
    </xdr:to>
    <xdr:sp macro="" textlink="">
      <xdr:nvSpPr>
        <xdr:cNvPr id="5" name="Rounded Rectangle 9">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8832273" y="3247158"/>
          <a:ext cx="1214213" cy="270933"/>
        </a:xfrm>
        <a:prstGeom prst="roundRect">
          <a:avLst/>
        </a:prstGeom>
        <a:gradFill>
          <a:gsLst>
            <a:gs pos="0">
              <a:srgbClr val="DDEBCF"/>
            </a:gs>
            <a:gs pos="50000">
              <a:srgbClr val="9CB86E"/>
            </a:gs>
            <a:gs pos="100000">
              <a:srgbClr val="156B13"/>
            </a:gs>
          </a:gsLst>
          <a:lin ang="5400000" scaled="0"/>
        </a:gra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FA</a:t>
          </a:r>
          <a:r>
            <a:rPr lang="en-US" sz="1400" baseline="0">
              <a:latin typeface="Arial" pitchFamily="34" charset="0"/>
              <a:cs typeface="Arial" pitchFamily="34" charset="0"/>
            </a:rPr>
            <a:t> Sum</a:t>
          </a:r>
          <a:endParaRPr lang="en-US" sz="1400">
            <a:latin typeface="Arial" pitchFamily="34" charset="0"/>
            <a:cs typeface="Arial" pitchFamily="34" charset="0"/>
          </a:endParaRPr>
        </a:p>
      </xdr:txBody>
    </xdr:sp>
    <xdr:clientData/>
  </xdr:twoCellAnchor>
  <xdr:twoCellAnchor editAs="oneCell">
    <xdr:from>
      <xdr:col>1</xdr:col>
      <xdr:colOff>6928</xdr:colOff>
      <xdr:row>0</xdr:row>
      <xdr:rowOff>0</xdr:rowOff>
    </xdr:from>
    <xdr:to>
      <xdr:col>1</xdr:col>
      <xdr:colOff>963619</xdr:colOff>
      <xdr:row>1</xdr:row>
      <xdr:rowOff>37061</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110" y="0"/>
          <a:ext cx="956691" cy="29337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52388</xdr:colOff>
      <xdr:row>18</xdr:row>
      <xdr:rowOff>95250</xdr:rowOff>
    </xdr:from>
    <xdr:to>
      <xdr:col>10</xdr:col>
      <xdr:colOff>928688</xdr:colOff>
      <xdr:row>33</xdr:row>
      <xdr:rowOff>123825</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29636</xdr:rowOff>
    </xdr:from>
    <xdr:to>
      <xdr:col>2</xdr:col>
      <xdr:colOff>232832</xdr:colOff>
      <xdr:row>2</xdr:row>
      <xdr:rowOff>135467</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0" y="452969"/>
          <a:ext cx="1265765" cy="334431"/>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twoCellAnchor>
    <xdr:from>
      <xdr:col>0</xdr:col>
      <xdr:colOff>31750</xdr:colOff>
      <xdr:row>19</xdr:row>
      <xdr:rowOff>52915</xdr:rowOff>
    </xdr:from>
    <xdr:to>
      <xdr:col>2</xdr:col>
      <xdr:colOff>338667</xdr:colOff>
      <xdr:row>21</xdr:row>
      <xdr:rowOff>52916</xdr:rowOff>
    </xdr:to>
    <xdr:sp macro="" textlink="">
      <xdr:nvSpPr>
        <xdr:cNvPr id="4" name="Rounded Rectangle 7">
          <a:hlinkClick xmlns:r="http://schemas.openxmlformats.org/officeDocument/2006/relationships" r:id="rId3"/>
          <a:extLst>
            <a:ext uri="{FF2B5EF4-FFF2-40B4-BE49-F238E27FC236}">
              <a16:creationId xmlns:a16="http://schemas.microsoft.com/office/drawing/2014/main" id="{00000000-0008-0000-0C00-000004000000}"/>
            </a:ext>
          </a:extLst>
        </xdr:cNvPr>
        <xdr:cNvSpPr/>
      </xdr:nvSpPr>
      <xdr:spPr>
        <a:xfrm>
          <a:off x="31750" y="3354915"/>
          <a:ext cx="1322917" cy="381001"/>
        </a:xfrm>
        <a:prstGeom prst="roundRect">
          <a:avLst/>
        </a:prstGeom>
        <a:gradFill>
          <a:gsLst>
            <a:gs pos="0">
              <a:srgbClr val="825600"/>
            </a:gs>
            <a:gs pos="13000">
              <a:srgbClr val="FFA800"/>
            </a:gs>
            <a:gs pos="28000">
              <a:srgbClr val="825600"/>
            </a:gs>
            <a:gs pos="42999">
              <a:srgbClr val="FFA800"/>
            </a:gs>
            <a:gs pos="58000">
              <a:srgbClr val="825600"/>
            </a:gs>
            <a:gs pos="72000">
              <a:srgbClr val="FFA800"/>
            </a:gs>
            <a:gs pos="87000">
              <a:srgbClr val="825600"/>
            </a:gs>
            <a:gs pos="100000">
              <a:srgbClr val="FFA800"/>
            </a:gs>
          </a:gsLst>
          <a:lin ang="5400000" scaled="0"/>
        </a:gra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BCA - ROI</a:t>
          </a:r>
        </a:p>
      </xdr:txBody>
    </xdr:sp>
    <xdr:clientData/>
  </xdr:twoCellAnchor>
  <xdr:twoCellAnchor editAs="oneCell">
    <xdr:from>
      <xdr:col>0</xdr:col>
      <xdr:colOff>118533</xdr:colOff>
      <xdr:row>0</xdr:row>
      <xdr:rowOff>76200</xdr:rowOff>
    </xdr:from>
    <xdr:to>
      <xdr:col>2</xdr:col>
      <xdr:colOff>42291</xdr:colOff>
      <xdr:row>0</xdr:row>
      <xdr:rowOff>369570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8533" y="76200"/>
          <a:ext cx="956691" cy="29337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105335</xdr:colOff>
      <xdr:row>17</xdr:row>
      <xdr:rowOff>145677</xdr:rowOff>
    </xdr:from>
    <xdr:to>
      <xdr:col>4</xdr:col>
      <xdr:colOff>806824</xdr:colOff>
      <xdr:row>19</xdr:row>
      <xdr:rowOff>100853</xdr:rowOff>
    </xdr:to>
    <xdr:sp macro="" textlink="">
      <xdr:nvSpPr>
        <xdr:cNvPr id="4" name="Notched Right Arrow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2570629" y="4359089"/>
          <a:ext cx="701489" cy="336176"/>
        </a:xfrm>
        <a:prstGeom prst="notchedRightArrow">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106680</xdr:colOff>
      <xdr:row>0</xdr:row>
      <xdr:rowOff>0</xdr:rowOff>
    </xdr:from>
    <xdr:to>
      <xdr:col>0</xdr:col>
      <xdr:colOff>1063371</xdr:colOff>
      <xdr:row>1</xdr:row>
      <xdr:rowOff>41910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680" y="0"/>
          <a:ext cx="956691" cy="293370"/>
        </a:xfrm>
        <a:prstGeom prst="rect">
          <a:avLst/>
        </a:prstGeom>
      </xdr:spPr>
    </xdr:pic>
    <xdr:clientData/>
  </xdr:twoCellAnchor>
  <xdr:twoCellAnchor>
    <xdr:from>
      <xdr:col>0</xdr:col>
      <xdr:colOff>60960</xdr:colOff>
      <xdr:row>1</xdr:row>
      <xdr:rowOff>114300</xdr:rowOff>
    </xdr:from>
    <xdr:to>
      <xdr:col>1</xdr:col>
      <xdr:colOff>106680</xdr:colOff>
      <xdr:row>2</xdr:row>
      <xdr:rowOff>59871</xdr:rowOff>
    </xdr:to>
    <xdr:sp macro="" textlink="">
      <xdr:nvSpPr>
        <xdr:cNvPr id="3" name="Rounded Rectangle 1">
          <a:hlinkClick xmlns:r="http://schemas.openxmlformats.org/officeDocument/2006/relationships" r:id="rId3"/>
          <a:extLst>
            <a:ext uri="{FF2B5EF4-FFF2-40B4-BE49-F238E27FC236}">
              <a16:creationId xmlns:a16="http://schemas.microsoft.com/office/drawing/2014/main" id="{00000000-0008-0000-0D00-000003000000}"/>
            </a:ext>
          </a:extLst>
        </xdr:cNvPr>
        <xdr:cNvSpPr/>
      </xdr:nvSpPr>
      <xdr:spPr>
        <a:xfrm>
          <a:off x="60960" y="365760"/>
          <a:ext cx="1371600" cy="265611"/>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latin typeface="+mn-lt"/>
              <a:cs typeface="Arial" pitchFamily="34" charset="0"/>
            </a:rPr>
            <a:t>Main Menu</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101736</xdr:colOff>
      <xdr:row>1</xdr:row>
      <xdr:rowOff>125214</xdr:rowOff>
    </xdr:from>
    <xdr:to>
      <xdr:col>0</xdr:col>
      <xdr:colOff>1473336</xdr:colOff>
      <xdr:row>2</xdr:row>
      <xdr:rowOff>154605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01736" y="361434"/>
          <a:ext cx="1371600" cy="265611"/>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latin typeface="+mn-lt"/>
              <a:cs typeface="Arial" pitchFamily="34" charset="0"/>
            </a:rPr>
            <a:t>Main Menu</a:t>
          </a:r>
        </a:p>
      </xdr:txBody>
    </xdr:sp>
    <xdr:clientData/>
  </xdr:twoCellAnchor>
  <xdr:twoCellAnchor editAs="oneCell">
    <xdr:from>
      <xdr:col>0</xdr:col>
      <xdr:colOff>327660</xdr:colOff>
      <xdr:row>0</xdr:row>
      <xdr:rowOff>0</xdr:rowOff>
    </xdr:from>
    <xdr:to>
      <xdr:col>0</xdr:col>
      <xdr:colOff>1284351</xdr:colOff>
      <xdr:row>1</xdr:row>
      <xdr:rowOff>57150</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660" y="0"/>
          <a:ext cx="956691" cy="29337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895350</xdr:colOff>
      <xdr:row>23</xdr:row>
      <xdr:rowOff>38100</xdr:rowOff>
    </xdr:from>
    <xdr:to>
      <xdr:col>2</xdr:col>
      <xdr:colOff>866775</xdr:colOff>
      <xdr:row>25</xdr:row>
      <xdr:rowOff>171450</xdr:rowOff>
    </xdr:to>
    <xdr:sp macro="" textlink="">
      <xdr:nvSpPr>
        <xdr:cNvPr id="5" name="AutoShape 23">
          <a:extLst>
            <a:ext uri="{FF2B5EF4-FFF2-40B4-BE49-F238E27FC236}">
              <a16:creationId xmlns:a16="http://schemas.microsoft.com/office/drawing/2014/main" id="{00000000-0008-0000-0F00-000005000000}"/>
            </a:ext>
          </a:extLst>
        </xdr:cNvPr>
        <xdr:cNvSpPr>
          <a:spLocks noChangeArrowheads="1"/>
        </xdr:cNvSpPr>
      </xdr:nvSpPr>
      <xdr:spPr bwMode="auto">
        <a:xfrm>
          <a:off x="2457450" y="4486275"/>
          <a:ext cx="933450" cy="647700"/>
        </a:xfrm>
        <a:prstGeom prst="roundRect">
          <a:avLst>
            <a:gd name="adj" fmla="val 16667"/>
          </a:avLst>
        </a:prstGeom>
        <a:solidFill>
          <a:srgbClr val="FFCC99"/>
        </a:solidFill>
        <a:ln w="127000" cmpd="dbl">
          <a:solidFill>
            <a:srgbClr val="D16349"/>
          </a:solidFill>
          <a:round/>
          <a:headEnd/>
          <a:tailEnd/>
        </a:ln>
        <a:effectLst/>
        <a:scene3d>
          <a:camera prst="orthographicFront"/>
          <a:lightRig rig="threePt" dir="t"/>
        </a:scene3d>
        <a:sp3d>
          <a:bevelT/>
        </a:sp3d>
      </xdr:spPr>
      <xdr:txBody>
        <a:bodyPr vertOverflow="clip" wrap="square" lIns="0" tIns="0" rIns="0" bIns="0" anchor="t" upright="1"/>
        <a:lstStyle/>
        <a:p>
          <a:pPr algn="l" rtl="0">
            <a:defRPr sz="1000"/>
          </a:pPr>
          <a:r>
            <a:rPr lang="en-US" sz="1000" b="0" i="0" u="none" strike="noStrike" baseline="0">
              <a:solidFill>
                <a:srgbClr val="000000"/>
              </a:solidFill>
              <a:latin typeface="Tw Cen MT"/>
            </a:rPr>
            <a:t> </a:t>
          </a:r>
        </a:p>
      </xdr:txBody>
    </xdr:sp>
    <xdr:clientData/>
  </xdr:twoCellAnchor>
  <xdr:twoCellAnchor>
    <xdr:from>
      <xdr:col>1</xdr:col>
      <xdr:colOff>904875</xdr:colOff>
      <xdr:row>28</xdr:row>
      <xdr:rowOff>9525</xdr:rowOff>
    </xdr:from>
    <xdr:to>
      <xdr:col>2</xdr:col>
      <xdr:colOff>876300</xdr:colOff>
      <xdr:row>30</xdr:row>
      <xdr:rowOff>142875</xdr:rowOff>
    </xdr:to>
    <xdr:sp macro="" textlink="">
      <xdr:nvSpPr>
        <xdr:cNvPr id="6" name="AutoShape 24">
          <a:extLst>
            <a:ext uri="{FF2B5EF4-FFF2-40B4-BE49-F238E27FC236}">
              <a16:creationId xmlns:a16="http://schemas.microsoft.com/office/drawing/2014/main" id="{00000000-0008-0000-0F00-000006000000}"/>
            </a:ext>
          </a:extLst>
        </xdr:cNvPr>
        <xdr:cNvSpPr>
          <a:spLocks noChangeArrowheads="1"/>
        </xdr:cNvSpPr>
      </xdr:nvSpPr>
      <xdr:spPr bwMode="auto">
        <a:xfrm>
          <a:off x="2466975" y="5486400"/>
          <a:ext cx="933450" cy="542925"/>
        </a:xfrm>
        <a:prstGeom prst="roundRect">
          <a:avLst>
            <a:gd name="adj" fmla="val 16667"/>
          </a:avLst>
        </a:prstGeom>
        <a:solidFill>
          <a:srgbClr val="009900"/>
        </a:solidFill>
        <a:ln w="127000" cmpd="dbl">
          <a:solidFill>
            <a:srgbClr val="8FB08C"/>
          </a:solidFill>
          <a:round/>
          <a:headEnd/>
          <a:tailEnd/>
        </a:ln>
        <a:effectLst/>
        <a:scene3d>
          <a:camera prst="orthographicFront"/>
          <a:lightRig rig="threePt" dir="t"/>
        </a:scene3d>
        <a:sp3d>
          <a:bevelT/>
        </a:sp3d>
      </xdr:spPr>
      <xdr:txBody>
        <a:bodyPr vertOverflow="clip" wrap="square" lIns="0" tIns="0" rIns="0" bIns="0" anchor="t" upright="1"/>
        <a:lstStyle/>
        <a:p>
          <a:pPr algn="l" rtl="0">
            <a:defRPr sz="1000"/>
          </a:pPr>
          <a:r>
            <a:rPr lang="en-US" sz="1000" b="0" i="0" u="none" strike="noStrike" baseline="0">
              <a:solidFill>
                <a:srgbClr val="000000"/>
              </a:solidFill>
              <a:latin typeface="Tw Cen MT"/>
            </a:rPr>
            <a:t> </a:t>
          </a:r>
        </a:p>
      </xdr:txBody>
    </xdr:sp>
    <xdr:clientData/>
  </xdr:twoCellAnchor>
  <xdr:twoCellAnchor>
    <xdr:from>
      <xdr:col>1</xdr:col>
      <xdr:colOff>1123950</xdr:colOff>
      <xdr:row>11</xdr:row>
      <xdr:rowOff>47625</xdr:rowOff>
    </xdr:from>
    <xdr:to>
      <xdr:col>2</xdr:col>
      <xdr:colOff>866775</xdr:colOff>
      <xdr:row>14</xdr:row>
      <xdr:rowOff>9525</xdr:rowOff>
    </xdr:to>
    <xdr:sp macro="" textlink="">
      <xdr:nvSpPr>
        <xdr:cNvPr id="13" name="AutoShape 21">
          <a:extLst>
            <a:ext uri="{FF2B5EF4-FFF2-40B4-BE49-F238E27FC236}">
              <a16:creationId xmlns:a16="http://schemas.microsoft.com/office/drawing/2014/main" id="{00000000-0008-0000-0F00-00000D000000}"/>
            </a:ext>
          </a:extLst>
        </xdr:cNvPr>
        <xdr:cNvSpPr>
          <a:spLocks noChangeArrowheads="1"/>
        </xdr:cNvSpPr>
      </xdr:nvSpPr>
      <xdr:spPr bwMode="auto">
        <a:xfrm>
          <a:off x="2686050" y="2324100"/>
          <a:ext cx="933450" cy="552450"/>
        </a:xfrm>
        <a:prstGeom prst="roundRect">
          <a:avLst>
            <a:gd name="adj" fmla="val 16667"/>
          </a:avLst>
        </a:prstGeom>
        <a:gradFill flip="none" rotWithShape="1">
          <a:gsLst>
            <a:gs pos="0">
              <a:srgbClr val="00B050"/>
            </a:gs>
            <a:gs pos="100000">
              <a:srgbClr val="FFFF00"/>
            </a:gs>
          </a:gsLst>
          <a:lin ang="16200000" scaled="1"/>
          <a:tileRect/>
        </a:gradFill>
        <a:ln w="127000" cmpd="dbl">
          <a:solidFill>
            <a:srgbClr val="8CADAE"/>
          </a:solidFill>
          <a:round/>
          <a:headEnd/>
          <a:tailEnd/>
        </a:ln>
        <a:effectLst/>
        <a:scene3d>
          <a:camera prst="orthographicFront"/>
          <a:lightRig rig="threePt" dir="t"/>
        </a:scene3d>
        <a:sp3d>
          <a:bevelT/>
        </a:sp3d>
      </xdr:spPr>
      <xdr:txBody>
        <a:bodyPr vertOverflow="clip" wrap="square" lIns="0" tIns="0" rIns="0" bIns="0" anchor="t" upright="1"/>
        <a:lstStyle/>
        <a:p>
          <a:pPr algn="l" rtl="0">
            <a:defRPr sz="1000"/>
          </a:pPr>
          <a:r>
            <a:rPr lang="en-US" sz="1000" b="0" i="0" u="none" strike="noStrike" baseline="0">
              <a:solidFill>
                <a:srgbClr val="000000"/>
              </a:solidFill>
              <a:latin typeface="Tw Cen MT"/>
            </a:rPr>
            <a:t> </a:t>
          </a:r>
        </a:p>
      </xdr:txBody>
    </xdr:sp>
    <xdr:clientData/>
  </xdr:twoCellAnchor>
  <xdr:twoCellAnchor>
    <xdr:from>
      <xdr:col>1</xdr:col>
      <xdr:colOff>1114425</xdr:colOff>
      <xdr:row>7</xdr:row>
      <xdr:rowOff>28575</xdr:rowOff>
    </xdr:from>
    <xdr:to>
      <xdr:col>2</xdr:col>
      <xdr:colOff>857250</xdr:colOff>
      <xdr:row>9</xdr:row>
      <xdr:rowOff>190500</xdr:rowOff>
    </xdr:to>
    <xdr:sp macro="" textlink="">
      <xdr:nvSpPr>
        <xdr:cNvPr id="17" name="AutoShape 19">
          <a:extLst>
            <a:ext uri="{FF2B5EF4-FFF2-40B4-BE49-F238E27FC236}">
              <a16:creationId xmlns:a16="http://schemas.microsoft.com/office/drawing/2014/main" id="{00000000-0008-0000-0F00-000011000000}"/>
            </a:ext>
          </a:extLst>
        </xdr:cNvPr>
        <xdr:cNvSpPr>
          <a:spLocks noChangeArrowheads="1"/>
        </xdr:cNvSpPr>
      </xdr:nvSpPr>
      <xdr:spPr bwMode="auto">
        <a:xfrm>
          <a:off x="2676525" y="1495425"/>
          <a:ext cx="933450" cy="552450"/>
        </a:xfrm>
        <a:prstGeom prst="roundRect">
          <a:avLst>
            <a:gd name="adj" fmla="val 16667"/>
          </a:avLst>
        </a:prstGeom>
        <a:gradFill>
          <a:gsLst>
            <a:gs pos="0">
              <a:srgbClr val="FFFF00"/>
            </a:gs>
            <a:gs pos="85000">
              <a:srgbClr val="FF0000"/>
            </a:gs>
            <a:gs pos="100000">
              <a:srgbClr val="C00000"/>
            </a:gs>
          </a:gsLst>
          <a:lin ang="5400000" scaled="1"/>
        </a:gradFill>
        <a:ln w="127000" cmpd="dbl">
          <a:solidFill>
            <a:srgbClr val="CCB400"/>
          </a:solidFill>
          <a:round/>
          <a:headEnd/>
          <a:tailEnd/>
        </a:ln>
        <a:effectLst/>
        <a:scene3d>
          <a:camera prst="orthographicFront"/>
          <a:lightRig rig="threePt" dir="t"/>
        </a:scene3d>
        <a:sp3d>
          <a:bevelT/>
        </a:sp3d>
      </xdr:spPr>
      <xdr:txBody>
        <a:bodyPr vertOverflow="clip" wrap="square" lIns="0" tIns="0" rIns="0" bIns="0" anchor="t" upright="1"/>
        <a:lstStyle/>
        <a:p>
          <a:pPr algn="l" rtl="0">
            <a:defRPr sz="1000"/>
          </a:pPr>
          <a:r>
            <a:rPr lang="en-US" sz="1000" b="0" i="0" u="none" strike="noStrike" baseline="0">
              <a:solidFill>
                <a:srgbClr val="000000"/>
              </a:solidFill>
              <a:latin typeface="Tw Cen MT"/>
            </a:rPr>
            <a:t> </a:t>
          </a:r>
        </a:p>
      </xdr:txBody>
    </xdr:sp>
    <xdr:clientData/>
  </xdr:twoCellAnchor>
  <xdr:twoCellAnchor>
    <xdr:from>
      <xdr:col>1</xdr:col>
      <xdr:colOff>923925</xdr:colOff>
      <xdr:row>16</xdr:row>
      <xdr:rowOff>133350</xdr:rowOff>
    </xdr:from>
    <xdr:to>
      <xdr:col>2</xdr:col>
      <xdr:colOff>895350</xdr:colOff>
      <xdr:row>21</xdr:row>
      <xdr:rowOff>19050</xdr:rowOff>
    </xdr:to>
    <xdr:sp macro="" textlink="">
      <xdr:nvSpPr>
        <xdr:cNvPr id="19" name="AutoShape 22">
          <a:extLst>
            <a:ext uri="{FF2B5EF4-FFF2-40B4-BE49-F238E27FC236}">
              <a16:creationId xmlns:a16="http://schemas.microsoft.com/office/drawing/2014/main" id="{00000000-0008-0000-0F00-000013000000}"/>
            </a:ext>
          </a:extLst>
        </xdr:cNvPr>
        <xdr:cNvSpPr>
          <a:spLocks noChangeArrowheads="1"/>
        </xdr:cNvSpPr>
      </xdr:nvSpPr>
      <xdr:spPr bwMode="auto">
        <a:xfrm>
          <a:off x="2486025" y="3190875"/>
          <a:ext cx="933450" cy="933450"/>
        </a:xfrm>
        <a:prstGeom prst="roundRect">
          <a:avLst>
            <a:gd name="adj" fmla="val 16667"/>
          </a:avLst>
        </a:prstGeom>
        <a:solidFill>
          <a:srgbClr val="FFCC99"/>
        </a:solidFill>
        <a:ln w="127000" cmpd="dbl">
          <a:solidFill>
            <a:srgbClr val="8C7B70"/>
          </a:solidFill>
          <a:round/>
          <a:headEnd/>
          <a:tailEnd/>
        </a:ln>
        <a:effectLst/>
        <a:scene3d>
          <a:camera prst="orthographicFront"/>
          <a:lightRig rig="threePt" dir="t"/>
        </a:scene3d>
        <a:sp3d>
          <a:bevelT/>
        </a:sp3d>
      </xdr:spPr>
      <xdr:txBody>
        <a:bodyPr vertOverflow="clip" wrap="square" lIns="0" tIns="0" rIns="0" bIns="0" anchor="t" upright="1"/>
        <a:lstStyle/>
        <a:p>
          <a:pPr algn="l" rtl="0">
            <a:defRPr sz="1000"/>
          </a:pPr>
          <a:r>
            <a:rPr lang="en-US" sz="1000" b="0" i="0" u="none" strike="noStrike" baseline="0">
              <a:solidFill>
                <a:srgbClr val="000000"/>
              </a:solidFill>
              <a:latin typeface="Tw Cen MT"/>
            </a:rPr>
            <a:t> </a:t>
          </a:r>
        </a:p>
      </xdr:txBody>
    </xdr:sp>
    <xdr:clientData/>
  </xdr:twoCellAnchor>
  <xdr:twoCellAnchor editAs="oneCell">
    <xdr:from>
      <xdr:col>1</xdr:col>
      <xdr:colOff>933450</xdr:colOff>
      <xdr:row>16</xdr:row>
      <xdr:rowOff>57150</xdr:rowOff>
    </xdr:from>
    <xdr:to>
      <xdr:col>2</xdr:col>
      <xdr:colOff>885825</xdr:colOff>
      <xdr:row>20</xdr:row>
      <xdr:rowOff>133350</xdr:rowOff>
    </xdr:to>
    <xdr:pic>
      <xdr:nvPicPr>
        <xdr:cNvPr id="23" name="Graphic 9" descr="Money outline">
          <a:extLst>
            <a:ext uri="{FF2B5EF4-FFF2-40B4-BE49-F238E27FC236}">
              <a16:creationId xmlns:a16="http://schemas.microsoft.com/office/drawing/2014/main" id="{00000000-0008-0000-0F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495550" y="3181350"/>
          <a:ext cx="914400" cy="914400"/>
        </a:xfrm>
        <a:prstGeom prst="rect">
          <a:avLst/>
        </a:prstGeom>
      </xdr:spPr>
    </xdr:pic>
    <xdr:clientData/>
  </xdr:twoCellAnchor>
  <xdr:twoCellAnchor>
    <xdr:from>
      <xdr:col>0</xdr:col>
      <xdr:colOff>121920</xdr:colOff>
      <xdr:row>1</xdr:row>
      <xdr:rowOff>226695</xdr:rowOff>
    </xdr:from>
    <xdr:to>
      <xdr:col>0</xdr:col>
      <xdr:colOff>1493520</xdr:colOff>
      <xdr:row>3</xdr:row>
      <xdr:rowOff>27486</xdr:rowOff>
    </xdr:to>
    <xdr:sp macro="" textlink="">
      <xdr:nvSpPr>
        <xdr:cNvPr id="24" name="Rounded Rectangle 1">
          <a:hlinkClick xmlns:r="http://schemas.openxmlformats.org/officeDocument/2006/relationships" r:id="rId3"/>
          <a:extLst>
            <a:ext uri="{FF2B5EF4-FFF2-40B4-BE49-F238E27FC236}">
              <a16:creationId xmlns:a16="http://schemas.microsoft.com/office/drawing/2014/main" id="{00000000-0008-0000-0F00-000018000000}"/>
            </a:ext>
          </a:extLst>
        </xdr:cNvPr>
        <xdr:cNvSpPr/>
      </xdr:nvSpPr>
      <xdr:spPr>
        <a:xfrm>
          <a:off x="121920" y="356235"/>
          <a:ext cx="1371600" cy="257991"/>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latin typeface="+mn-lt"/>
              <a:cs typeface="Arial" pitchFamily="34" charset="0"/>
            </a:rPr>
            <a:t>Main Menu</a:t>
          </a:r>
        </a:p>
      </xdr:txBody>
    </xdr:sp>
    <xdr:clientData/>
  </xdr:twoCellAnchor>
  <xdr:twoCellAnchor>
    <xdr:from>
      <xdr:col>0</xdr:col>
      <xdr:colOff>9525</xdr:colOff>
      <xdr:row>17</xdr:row>
      <xdr:rowOff>200025</xdr:rowOff>
    </xdr:from>
    <xdr:to>
      <xdr:col>0</xdr:col>
      <xdr:colOff>1223738</xdr:colOff>
      <xdr:row>19</xdr:row>
      <xdr:rowOff>51858</xdr:rowOff>
    </xdr:to>
    <xdr:sp macro="" textlink="">
      <xdr:nvSpPr>
        <xdr:cNvPr id="25" name="Rounded Rectangle 9">
          <a:hlinkClick xmlns:r="http://schemas.openxmlformats.org/officeDocument/2006/relationships" r:id="rId4"/>
          <a:extLst>
            <a:ext uri="{FF2B5EF4-FFF2-40B4-BE49-F238E27FC236}">
              <a16:creationId xmlns:a16="http://schemas.microsoft.com/office/drawing/2014/main" id="{00000000-0008-0000-0F00-000019000000}"/>
            </a:ext>
          </a:extLst>
        </xdr:cNvPr>
        <xdr:cNvSpPr/>
      </xdr:nvSpPr>
      <xdr:spPr>
        <a:xfrm>
          <a:off x="9525" y="3467100"/>
          <a:ext cx="1214213" cy="270933"/>
        </a:xfrm>
        <a:prstGeom prst="roundRect">
          <a:avLst/>
        </a:prstGeom>
        <a:gradFill>
          <a:gsLst>
            <a:gs pos="0">
              <a:srgbClr val="DDEBCF"/>
            </a:gs>
            <a:gs pos="50000">
              <a:srgbClr val="9CB86E"/>
            </a:gs>
            <a:gs pos="100000">
              <a:srgbClr val="156B13"/>
            </a:gs>
          </a:gsLst>
          <a:lin ang="5400000" scaled="0"/>
        </a:gra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FA</a:t>
          </a:r>
          <a:r>
            <a:rPr lang="en-US" sz="1400" baseline="0">
              <a:latin typeface="Arial" pitchFamily="34" charset="0"/>
              <a:cs typeface="Arial" pitchFamily="34" charset="0"/>
            </a:rPr>
            <a:t> Sum</a:t>
          </a:r>
          <a:endParaRPr lang="en-US" sz="1400">
            <a:latin typeface="Arial" pitchFamily="34" charset="0"/>
            <a:cs typeface="Arial" pitchFamily="34" charset="0"/>
          </a:endParaRPr>
        </a:p>
      </xdr:txBody>
    </xdr:sp>
    <xdr:clientData/>
  </xdr:twoCellAnchor>
  <xdr:twoCellAnchor>
    <xdr:from>
      <xdr:col>0</xdr:col>
      <xdr:colOff>0</xdr:colOff>
      <xdr:row>7</xdr:row>
      <xdr:rowOff>0</xdr:rowOff>
    </xdr:from>
    <xdr:to>
      <xdr:col>1</xdr:col>
      <xdr:colOff>304800</xdr:colOff>
      <xdr:row>8</xdr:row>
      <xdr:rowOff>65151</xdr:rowOff>
    </xdr:to>
    <xdr:sp macro="" textlink="">
      <xdr:nvSpPr>
        <xdr:cNvPr id="26" name="TextBox 2">
          <a:hlinkClick xmlns:r="http://schemas.openxmlformats.org/officeDocument/2006/relationships" r:id="rId5"/>
          <a:extLst>
            <a:ext uri="{FF2B5EF4-FFF2-40B4-BE49-F238E27FC236}">
              <a16:creationId xmlns:a16="http://schemas.microsoft.com/office/drawing/2014/main" id="{00000000-0008-0000-0F00-00001A000000}"/>
            </a:ext>
          </a:extLst>
        </xdr:cNvPr>
        <xdr:cNvSpPr txBox="1"/>
      </xdr:nvSpPr>
      <xdr:spPr>
        <a:xfrm>
          <a:off x="0" y="1343025"/>
          <a:ext cx="1866900" cy="265176"/>
        </a:xfrm>
        <a:prstGeom prst="rect">
          <a:avLst/>
        </a:prstGeom>
        <a:solidFill>
          <a:srgbClr val="00B0F0"/>
        </a:solidFill>
        <a:ln>
          <a:solidFill>
            <a:schemeClr val="tx1"/>
          </a:solidFill>
        </a:ln>
        <a:scene3d>
          <a:camera prst="orthographicFront"/>
          <a:lightRig rig="threePt" dir="t"/>
        </a:scene3d>
        <a:sp3d>
          <a:bevelT/>
        </a:sp3d>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a:t>Establish Context </a:t>
          </a:r>
        </a:p>
      </xdr:txBody>
    </xdr:sp>
    <xdr:clientData/>
  </xdr:twoCellAnchor>
  <xdr:twoCellAnchor>
    <xdr:from>
      <xdr:col>0</xdr:col>
      <xdr:colOff>0</xdr:colOff>
      <xdr:row>23</xdr:row>
      <xdr:rowOff>0</xdr:rowOff>
    </xdr:from>
    <xdr:to>
      <xdr:col>0</xdr:col>
      <xdr:colOff>1214213</xdr:colOff>
      <xdr:row>23</xdr:row>
      <xdr:rowOff>270933</xdr:rowOff>
    </xdr:to>
    <xdr:sp macro="" textlink="">
      <xdr:nvSpPr>
        <xdr:cNvPr id="27" name="Rounded Rectangle 10">
          <a:hlinkClick xmlns:r="http://schemas.openxmlformats.org/officeDocument/2006/relationships" r:id="rId6"/>
          <a:extLst>
            <a:ext uri="{FF2B5EF4-FFF2-40B4-BE49-F238E27FC236}">
              <a16:creationId xmlns:a16="http://schemas.microsoft.com/office/drawing/2014/main" id="{00000000-0008-0000-0F00-00001B000000}"/>
            </a:ext>
          </a:extLst>
        </xdr:cNvPr>
        <xdr:cNvSpPr/>
      </xdr:nvSpPr>
      <xdr:spPr>
        <a:xfrm>
          <a:off x="0" y="4448175"/>
          <a:ext cx="1214213" cy="270933"/>
        </a:xfrm>
        <a:prstGeom prst="roundRect">
          <a:avLst/>
        </a:prstGeom>
        <a:gradFill>
          <a:gsLst>
            <a:gs pos="0">
              <a:srgbClr val="000000"/>
            </a:gs>
            <a:gs pos="39999">
              <a:srgbClr val="0A128C"/>
            </a:gs>
            <a:gs pos="70000">
              <a:srgbClr val="181CC7"/>
            </a:gs>
            <a:gs pos="88000">
              <a:srgbClr val="7005D4"/>
            </a:gs>
            <a:gs pos="100000">
              <a:srgbClr val="8C3D91"/>
            </a:gs>
          </a:gsLst>
          <a:lin ang="5400000" scaled="0"/>
        </a:gra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NFB</a:t>
          </a:r>
          <a:r>
            <a:rPr lang="en-US" sz="1400" baseline="0">
              <a:latin typeface="Arial" pitchFamily="34" charset="0"/>
              <a:cs typeface="Arial" pitchFamily="34" charset="0"/>
            </a:rPr>
            <a:t> 1</a:t>
          </a:r>
          <a:endParaRPr lang="en-US" sz="1400">
            <a:latin typeface="Arial" pitchFamily="34" charset="0"/>
            <a:cs typeface="Arial" pitchFamily="34" charset="0"/>
          </a:endParaRPr>
        </a:p>
      </xdr:txBody>
    </xdr:sp>
    <xdr:clientData/>
  </xdr:twoCellAnchor>
  <xdr:twoCellAnchor>
    <xdr:from>
      <xdr:col>0</xdr:col>
      <xdr:colOff>0</xdr:colOff>
      <xdr:row>24</xdr:row>
      <xdr:rowOff>57150</xdr:rowOff>
    </xdr:from>
    <xdr:to>
      <xdr:col>0</xdr:col>
      <xdr:colOff>1214213</xdr:colOff>
      <xdr:row>25</xdr:row>
      <xdr:rowOff>118533</xdr:rowOff>
    </xdr:to>
    <xdr:sp macro="" textlink="">
      <xdr:nvSpPr>
        <xdr:cNvPr id="28" name="Rounded Rectangle 11">
          <a:hlinkClick xmlns:r="http://schemas.openxmlformats.org/officeDocument/2006/relationships" r:id="rId7"/>
          <a:extLst>
            <a:ext uri="{FF2B5EF4-FFF2-40B4-BE49-F238E27FC236}">
              <a16:creationId xmlns:a16="http://schemas.microsoft.com/office/drawing/2014/main" id="{00000000-0008-0000-0F00-00001C000000}"/>
            </a:ext>
          </a:extLst>
        </xdr:cNvPr>
        <xdr:cNvSpPr/>
      </xdr:nvSpPr>
      <xdr:spPr>
        <a:xfrm>
          <a:off x="0" y="4810125"/>
          <a:ext cx="1214213" cy="270933"/>
        </a:xfrm>
        <a:prstGeom prst="roundRect">
          <a:avLst/>
        </a:prstGeom>
        <a:gradFill>
          <a:gsLst>
            <a:gs pos="0">
              <a:srgbClr val="000082"/>
            </a:gs>
            <a:gs pos="30000">
              <a:srgbClr val="66008F"/>
            </a:gs>
            <a:gs pos="64999">
              <a:srgbClr val="BA0066"/>
            </a:gs>
            <a:gs pos="89999">
              <a:srgbClr val="FF0000"/>
            </a:gs>
            <a:gs pos="100000">
              <a:srgbClr val="FF8200"/>
            </a:gs>
          </a:gsLst>
          <a:lin ang="5400000" scaled="0"/>
        </a:gra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NFB</a:t>
          </a:r>
          <a:r>
            <a:rPr lang="en-US" sz="1400" baseline="0">
              <a:latin typeface="Arial" pitchFamily="34" charset="0"/>
              <a:cs typeface="Arial" pitchFamily="34" charset="0"/>
            </a:rPr>
            <a:t> 2</a:t>
          </a:r>
          <a:endParaRPr lang="en-US" sz="1400">
            <a:latin typeface="Arial" pitchFamily="34" charset="0"/>
            <a:cs typeface="Arial" pitchFamily="34" charset="0"/>
          </a:endParaRPr>
        </a:p>
      </xdr:txBody>
    </xdr:sp>
    <xdr:clientData/>
  </xdr:twoCellAnchor>
  <xdr:twoCellAnchor>
    <xdr:from>
      <xdr:col>0</xdr:col>
      <xdr:colOff>0</xdr:colOff>
      <xdr:row>16</xdr:row>
      <xdr:rowOff>0</xdr:rowOff>
    </xdr:from>
    <xdr:to>
      <xdr:col>0</xdr:col>
      <xdr:colOff>1214213</xdr:colOff>
      <xdr:row>17</xdr:row>
      <xdr:rowOff>76970</xdr:rowOff>
    </xdr:to>
    <xdr:sp macro="" textlink="">
      <xdr:nvSpPr>
        <xdr:cNvPr id="14" name="Rounded Rectangle 7">
          <a:hlinkClick xmlns:r="http://schemas.openxmlformats.org/officeDocument/2006/relationships" r:id="rId8"/>
          <a:extLst>
            <a:ext uri="{FF2B5EF4-FFF2-40B4-BE49-F238E27FC236}">
              <a16:creationId xmlns:a16="http://schemas.microsoft.com/office/drawing/2014/main" id="{00000000-0008-0000-0F00-00000E000000}"/>
            </a:ext>
          </a:extLst>
        </xdr:cNvPr>
        <xdr:cNvSpPr/>
      </xdr:nvSpPr>
      <xdr:spPr>
        <a:xfrm>
          <a:off x="0" y="3057525"/>
          <a:ext cx="1214213" cy="286520"/>
        </a:xfrm>
        <a:prstGeom prst="roundRect">
          <a:avLst/>
        </a:prstGeom>
        <a:gradFill>
          <a:gsLst>
            <a:gs pos="0">
              <a:srgbClr val="825600"/>
            </a:gs>
            <a:gs pos="13000">
              <a:srgbClr val="FFA800"/>
            </a:gs>
            <a:gs pos="28000">
              <a:srgbClr val="825600"/>
            </a:gs>
            <a:gs pos="42999">
              <a:srgbClr val="FFA800"/>
            </a:gs>
            <a:gs pos="58000">
              <a:srgbClr val="825600"/>
            </a:gs>
            <a:gs pos="72000">
              <a:srgbClr val="FFA800"/>
            </a:gs>
            <a:gs pos="87000">
              <a:srgbClr val="825600"/>
            </a:gs>
            <a:gs pos="100000">
              <a:srgbClr val="FFA800"/>
            </a:gs>
          </a:gsLst>
          <a:lin ang="5400000" scaled="0"/>
        </a:gra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BCA - ROI</a:t>
          </a:r>
        </a:p>
      </xdr:txBody>
    </xdr:sp>
    <xdr:clientData/>
  </xdr:twoCellAnchor>
  <xdr:twoCellAnchor editAs="oneCell">
    <xdr:from>
      <xdr:col>0</xdr:col>
      <xdr:colOff>289560</xdr:colOff>
      <xdr:row>0</xdr:row>
      <xdr:rowOff>0</xdr:rowOff>
    </xdr:from>
    <xdr:to>
      <xdr:col>0</xdr:col>
      <xdr:colOff>1246251</xdr:colOff>
      <xdr:row>1</xdr:row>
      <xdr:rowOff>163830</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89560" y="0"/>
          <a:ext cx="956691" cy="293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81916</xdr:colOff>
      <xdr:row>1</xdr:row>
      <xdr:rowOff>158115</xdr:rowOff>
    </xdr:from>
    <xdr:to>
      <xdr:col>0</xdr:col>
      <xdr:colOff>1243966</xdr:colOff>
      <xdr:row>2</xdr:row>
      <xdr:rowOff>88919</xdr:rowOff>
    </xdr:to>
    <xdr:sp macro="" textlink="">
      <xdr:nvSpPr>
        <xdr:cNvPr id="2" name="Rounded Rectangle 8">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81916" y="394335"/>
          <a:ext cx="1162050" cy="327044"/>
        </a:xfrm>
        <a:prstGeom prst="roundRect">
          <a:avLst/>
        </a:prstGeom>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twoCellAnchor editAs="oneCell">
    <xdr:from>
      <xdr:col>0</xdr:col>
      <xdr:colOff>190500</xdr:colOff>
      <xdr:row>0</xdr:row>
      <xdr:rowOff>0</xdr:rowOff>
    </xdr:from>
    <xdr:to>
      <xdr:col>0</xdr:col>
      <xdr:colOff>1147191</xdr:colOff>
      <xdr:row>1</xdr:row>
      <xdr:rowOff>57150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0"/>
          <a:ext cx="956691" cy="293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xdr:colOff>
      <xdr:row>1</xdr:row>
      <xdr:rowOff>152400</xdr:rowOff>
    </xdr:from>
    <xdr:to>
      <xdr:col>0</xdr:col>
      <xdr:colOff>1515203</xdr:colOff>
      <xdr:row>2</xdr:row>
      <xdr:rowOff>205124</xdr:rowOff>
    </xdr:to>
    <xdr:sp macro="" textlink="">
      <xdr:nvSpPr>
        <xdr:cNvPr id="2" name="Rounded Rectangle 8">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3340" y="342900"/>
          <a:ext cx="1461863" cy="281324"/>
        </a:xfrm>
        <a:prstGeom prst="roundRect">
          <a:avLst/>
        </a:prstGeom>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twoCellAnchor editAs="oneCell">
    <xdr:from>
      <xdr:col>0</xdr:col>
      <xdr:colOff>274320</xdr:colOff>
      <xdr:row>0</xdr:row>
      <xdr:rowOff>0</xdr:rowOff>
    </xdr:from>
    <xdr:to>
      <xdr:col>0</xdr:col>
      <xdr:colOff>1231011</xdr:colOff>
      <xdr:row>1</xdr:row>
      <xdr:rowOff>102870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4320" y="0"/>
          <a:ext cx="956691" cy="2933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1</xdr:row>
      <xdr:rowOff>236220</xdr:rowOff>
    </xdr:from>
    <xdr:to>
      <xdr:col>0</xdr:col>
      <xdr:colOff>1352551</xdr:colOff>
      <xdr:row>2</xdr:row>
      <xdr:rowOff>245129</xdr:rowOff>
    </xdr:to>
    <xdr:sp macro="" textlink="">
      <xdr:nvSpPr>
        <xdr:cNvPr id="2" name="Rounded Rectangle 8">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 y="419100"/>
          <a:ext cx="1352550" cy="283229"/>
        </a:xfrm>
        <a:prstGeom prst="roundRect">
          <a:avLst/>
        </a:prstGeom>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twoCellAnchor editAs="oneCell">
    <xdr:from>
      <xdr:col>0</xdr:col>
      <xdr:colOff>213360</xdr:colOff>
      <xdr:row>0</xdr:row>
      <xdr:rowOff>30480</xdr:rowOff>
    </xdr:from>
    <xdr:to>
      <xdr:col>0</xdr:col>
      <xdr:colOff>1170051</xdr:colOff>
      <xdr:row>1</xdr:row>
      <xdr:rowOff>140970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360" y="30480"/>
          <a:ext cx="956691" cy="2933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24848</xdr:colOff>
      <xdr:row>4</xdr:row>
      <xdr:rowOff>4307</xdr:rowOff>
    </xdr:from>
    <xdr:to>
      <xdr:col>2</xdr:col>
      <xdr:colOff>474428</xdr:colOff>
      <xdr:row>6</xdr:row>
      <xdr:rowOff>88127</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634448" y="746429"/>
          <a:ext cx="1059180" cy="454881"/>
        </a:xfrm>
        <a:prstGeom prst="rect">
          <a:avLst/>
        </a:prstGeom>
        <a:gradFill>
          <a:gsLst>
            <a:gs pos="0">
              <a:srgbClr val="5E9EFF"/>
            </a:gs>
            <a:gs pos="39999">
              <a:srgbClr val="85C2FF"/>
            </a:gs>
            <a:gs pos="70000">
              <a:srgbClr val="C4D6EB"/>
            </a:gs>
            <a:gs pos="100000">
              <a:srgbClr val="FFEBFA"/>
            </a:gs>
          </a:gsLst>
          <a:lin ang="5400000" scaled="0"/>
        </a:gradFill>
        <a:ln w="12700" cmpd="sng">
          <a:solidFill>
            <a:schemeClr val="tx1"/>
          </a:solidFill>
        </a:ln>
        <a:effectLst>
          <a:glow rad="63500">
            <a:schemeClr val="accent1">
              <a:satMod val="175000"/>
              <a:alpha val="40000"/>
            </a:schemeClr>
          </a:glow>
          <a:innerShdw blurRad="63500" dist="50800" dir="13500000">
            <a:srgbClr val="00B050">
              <a:alpha val="50000"/>
            </a:srgbClr>
          </a:innerShdw>
        </a:effectLst>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RAM 5x4</a:t>
          </a:r>
        </a:p>
      </xdr:txBody>
    </xdr:sp>
    <xdr:clientData/>
  </xdr:twoCellAnchor>
  <xdr:twoCellAnchor>
    <xdr:from>
      <xdr:col>5</xdr:col>
      <xdr:colOff>128964</xdr:colOff>
      <xdr:row>4</xdr:row>
      <xdr:rowOff>0</xdr:rowOff>
    </xdr:from>
    <xdr:to>
      <xdr:col>6</xdr:col>
      <xdr:colOff>578544</xdr:colOff>
      <xdr:row>6</xdr:row>
      <xdr:rowOff>83820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400-000003000000}"/>
            </a:ext>
          </a:extLst>
        </xdr:cNvPr>
        <xdr:cNvSpPr txBox="1"/>
      </xdr:nvSpPr>
      <xdr:spPr>
        <a:xfrm>
          <a:off x="3176964" y="726831"/>
          <a:ext cx="1059180" cy="447235"/>
        </a:xfrm>
        <a:prstGeom prst="rect">
          <a:avLst/>
        </a:prstGeom>
        <a:gradFill>
          <a:gsLst>
            <a:gs pos="0">
              <a:srgbClr val="5E9EFF"/>
            </a:gs>
            <a:gs pos="39999">
              <a:srgbClr val="85C2FF"/>
            </a:gs>
            <a:gs pos="70000">
              <a:srgbClr val="C4D6EB"/>
            </a:gs>
            <a:gs pos="100000">
              <a:srgbClr val="FFEBFA"/>
            </a:gs>
          </a:gsLst>
          <a:lin ang="5400000" scaled="0"/>
        </a:gradFill>
        <a:ln w="12700" cmpd="sng">
          <a:solidFill>
            <a:schemeClr val="tx1"/>
          </a:solidFill>
        </a:ln>
        <a:effectLst>
          <a:glow rad="63500">
            <a:schemeClr val="accent1">
              <a:satMod val="175000"/>
              <a:alpha val="40000"/>
            </a:schemeClr>
          </a:glow>
          <a:innerShdw blurRad="63500" dist="50800" dir="13500000">
            <a:srgbClr val="00B050">
              <a:alpha val="50000"/>
            </a:srgbClr>
          </a:innerShdw>
        </a:effectLst>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RAM 5x5</a:t>
          </a:r>
        </a:p>
      </xdr:txBody>
    </xdr:sp>
    <xdr:clientData/>
  </xdr:twoCellAnchor>
  <xdr:twoCellAnchor>
    <xdr:from>
      <xdr:col>1</xdr:col>
      <xdr:colOff>554438</xdr:colOff>
      <xdr:row>1</xdr:row>
      <xdr:rowOff>5861</xdr:rowOff>
    </xdr:from>
    <xdr:to>
      <xdr:col>3</xdr:col>
      <xdr:colOff>603738</xdr:colOff>
      <xdr:row>4</xdr:row>
      <xdr:rowOff>4307</xdr:rowOff>
    </xdr:to>
    <xdr:cxnSp macro="">
      <xdr:nvCxnSpPr>
        <xdr:cNvPr id="5" name="Straight Arrow Connector 4">
          <a:extLst>
            <a:ext uri="{FF2B5EF4-FFF2-40B4-BE49-F238E27FC236}">
              <a16:creationId xmlns:a16="http://schemas.microsoft.com/office/drawing/2014/main" id="{00000000-0008-0000-0400-000005000000}"/>
            </a:ext>
          </a:extLst>
        </xdr:cNvPr>
        <xdr:cNvCxnSpPr>
          <a:endCxn id="2" idx="0"/>
        </xdr:cNvCxnSpPr>
      </xdr:nvCxnSpPr>
      <xdr:spPr>
        <a:xfrm flipH="1">
          <a:off x="1164038" y="199292"/>
          <a:ext cx="1268500" cy="543569"/>
        </a:xfrm>
        <a:prstGeom prst="straightConnector1">
          <a:avLst/>
        </a:prstGeom>
        <a:ln w="22225">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0</xdr:rowOff>
    </xdr:from>
    <xdr:to>
      <xdr:col>6</xdr:col>
      <xdr:colOff>48954</xdr:colOff>
      <xdr:row>4</xdr:row>
      <xdr:rowOff>0</xdr:rowOff>
    </xdr:to>
    <xdr:cxnSp macro="">
      <xdr:nvCxnSpPr>
        <xdr:cNvPr id="6" name="Straight Arrow Connector 5">
          <a:extLst>
            <a:ext uri="{FF2B5EF4-FFF2-40B4-BE49-F238E27FC236}">
              <a16:creationId xmlns:a16="http://schemas.microsoft.com/office/drawing/2014/main" id="{00000000-0008-0000-0400-000006000000}"/>
            </a:ext>
          </a:extLst>
        </xdr:cNvPr>
        <xdr:cNvCxnSpPr>
          <a:endCxn id="3" idx="0"/>
        </xdr:cNvCxnSpPr>
      </xdr:nvCxnSpPr>
      <xdr:spPr>
        <a:xfrm>
          <a:off x="2438400" y="193431"/>
          <a:ext cx="1268154" cy="545123"/>
        </a:xfrm>
        <a:prstGeom prst="straightConnector1">
          <a:avLst/>
        </a:prstGeom>
        <a:ln w="22225">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42951</xdr:colOff>
      <xdr:row>1</xdr:row>
      <xdr:rowOff>173182</xdr:rowOff>
    </xdr:from>
    <xdr:to>
      <xdr:col>1</xdr:col>
      <xdr:colOff>274321</xdr:colOff>
      <xdr:row>3</xdr:row>
      <xdr:rowOff>12546</xdr:rowOff>
    </xdr:to>
    <xdr:sp macro="" textlink="">
      <xdr:nvSpPr>
        <xdr:cNvPr id="9" name="Rounded Rectangle 8">
          <a:hlinkClick xmlns:r="http://schemas.openxmlformats.org/officeDocument/2006/relationships" r:id="rId3"/>
          <a:extLst>
            <a:ext uri="{FF2B5EF4-FFF2-40B4-BE49-F238E27FC236}">
              <a16:creationId xmlns:a16="http://schemas.microsoft.com/office/drawing/2014/main" id="{00000000-0008-0000-0400-000009000000}"/>
            </a:ext>
          </a:extLst>
        </xdr:cNvPr>
        <xdr:cNvSpPr/>
      </xdr:nvSpPr>
      <xdr:spPr>
        <a:xfrm>
          <a:off x="42951" y="424642"/>
          <a:ext cx="1122910" cy="281324"/>
        </a:xfrm>
        <a:prstGeom prst="roundRect">
          <a:avLst/>
        </a:prstGeom>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twoCellAnchor>
    <xdr:from>
      <xdr:col>8</xdr:col>
      <xdr:colOff>0</xdr:colOff>
      <xdr:row>6</xdr:row>
      <xdr:rowOff>152400</xdr:rowOff>
    </xdr:from>
    <xdr:to>
      <xdr:col>9</xdr:col>
      <xdr:colOff>604613</xdr:colOff>
      <xdr:row>8</xdr:row>
      <xdr:rowOff>38870</xdr:rowOff>
    </xdr:to>
    <xdr:sp macro="" textlink="">
      <xdr:nvSpPr>
        <xdr:cNvPr id="8" name="Rounded Rectangle 7">
          <a:hlinkClick xmlns:r="http://schemas.openxmlformats.org/officeDocument/2006/relationships" r:id="rId4"/>
          <a:extLst>
            <a:ext uri="{FF2B5EF4-FFF2-40B4-BE49-F238E27FC236}">
              <a16:creationId xmlns:a16="http://schemas.microsoft.com/office/drawing/2014/main" id="{00000000-0008-0000-0400-000008000000}"/>
            </a:ext>
          </a:extLst>
        </xdr:cNvPr>
        <xdr:cNvSpPr/>
      </xdr:nvSpPr>
      <xdr:spPr>
        <a:xfrm>
          <a:off x="4876800" y="1257300"/>
          <a:ext cx="1214213" cy="267470"/>
        </a:xfrm>
        <a:prstGeom prst="roundRect">
          <a:avLst/>
        </a:prstGeom>
        <a:gradFill>
          <a:gsLst>
            <a:gs pos="0">
              <a:srgbClr val="825600"/>
            </a:gs>
            <a:gs pos="13000">
              <a:srgbClr val="FFA800"/>
            </a:gs>
            <a:gs pos="28000">
              <a:srgbClr val="825600"/>
            </a:gs>
            <a:gs pos="42999">
              <a:srgbClr val="FFA800"/>
            </a:gs>
            <a:gs pos="58000">
              <a:srgbClr val="825600"/>
            </a:gs>
            <a:gs pos="72000">
              <a:srgbClr val="FFA800"/>
            </a:gs>
            <a:gs pos="87000">
              <a:srgbClr val="825600"/>
            </a:gs>
            <a:gs pos="100000">
              <a:srgbClr val="FFA800"/>
            </a:gs>
          </a:gsLst>
          <a:lin ang="5400000" scaled="0"/>
        </a:gra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ROI</a:t>
          </a:r>
        </a:p>
      </xdr:txBody>
    </xdr:sp>
    <xdr:clientData/>
  </xdr:twoCellAnchor>
  <xdr:twoCellAnchor>
    <xdr:from>
      <xdr:col>8</xdr:col>
      <xdr:colOff>6927</xdr:colOff>
      <xdr:row>8</xdr:row>
      <xdr:rowOff>221673</xdr:rowOff>
    </xdr:from>
    <xdr:to>
      <xdr:col>10</xdr:col>
      <xdr:colOff>1940</xdr:colOff>
      <xdr:row>8</xdr:row>
      <xdr:rowOff>492606</xdr:rowOff>
    </xdr:to>
    <xdr:sp macro="" textlink="">
      <xdr:nvSpPr>
        <xdr:cNvPr id="10" name="Rounded Rectangle 9">
          <a:hlinkClick xmlns:r="http://schemas.openxmlformats.org/officeDocument/2006/relationships" r:id="rId5"/>
          <a:extLst>
            <a:ext uri="{FF2B5EF4-FFF2-40B4-BE49-F238E27FC236}">
              <a16:creationId xmlns:a16="http://schemas.microsoft.com/office/drawing/2014/main" id="{00000000-0008-0000-0400-00000A000000}"/>
            </a:ext>
          </a:extLst>
        </xdr:cNvPr>
        <xdr:cNvSpPr/>
      </xdr:nvSpPr>
      <xdr:spPr>
        <a:xfrm>
          <a:off x="4883727" y="1704109"/>
          <a:ext cx="1214213" cy="270933"/>
        </a:xfrm>
        <a:prstGeom prst="roundRect">
          <a:avLst/>
        </a:prstGeom>
        <a:gradFill>
          <a:gsLst>
            <a:gs pos="0">
              <a:srgbClr val="DDEBCF"/>
            </a:gs>
            <a:gs pos="50000">
              <a:srgbClr val="9CB86E"/>
            </a:gs>
            <a:gs pos="100000">
              <a:srgbClr val="156B13"/>
            </a:gs>
          </a:gsLst>
          <a:lin ang="5400000" scaled="0"/>
        </a:gra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FA</a:t>
          </a:r>
          <a:r>
            <a:rPr lang="en-US" sz="1400" baseline="0">
              <a:latin typeface="Arial" pitchFamily="34" charset="0"/>
              <a:cs typeface="Arial" pitchFamily="34" charset="0"/>
            </a:rPr>
            <a:t> Sum</a:t>
          </a:r>
          <a:endParaRPr lang="en-US" sz="1400">
            <a:latin typeface="Arial" pitchFamily="34" charset="0"/>
            <a:cs typeface="Arial" pitchFamily="34" charset="0"/>
          </a:endParaRPr>
        </a:p>
      </xdr:txBody>
    </xdr:sp>
    <xdr:clientData/>
  </xdr:twoCellAnchor>
  <xdr:twoCellAnchor>
    <xdr:from>
      <xdr:col>8</xdr:col>
      <xdr:colOff>11257</xdr:colOff>
      <xdr:row>8</xdr:row>
      <xdr:rowOff>658091</xdr:rowOff>
    </xdr:from>
    <xdr:to>
      <xdr:col>10</xdr:col>
      <xdr:colOff>6270</xdr:colOff>
      <xdr:row>8</xdr:row>
      <xdr:rowOff>929024</xdr:rowOff>
    </xdr:to>
    <xdr:sp macro="" textlink="">
      <xdr:nvSpPr>
        <xdr:cNvPr id="11" name="Rounded Rectangle 10">
          <a:hlinkClick xmlns:r="http://schemas.openxmlformats.org/officeDocument/2006/relationships" r:id="rId6"/>
          <a:extLst>
            <a:ext uri="{FF2B5EF4-FFF2-40B4-BE49-F238E27FC236}">
              <a16:creationId xmlns:a16="http://schemas.microsoft.com/office/drawing/2014/main" id="{00000000-0008-0000-0400-00000B000000}"/>
            </a:ext>
          </a:extLst>
        </xdr:cNvPr>
        <xdr:cNvSpPr/>
      </xdr:nvSpPr>
      <xdr:spPr>
        <a:xfrm>
          <a:off x="4888057" y="2286866"/>
          <a:ext cx="1214213" cy="270933"/>
        </a:xfrm>
        <a:prstGeom prst="roundRect">
          <a:avLst/>
        </a:prstGeom>
        <a:gradFill>
          <a:gsLst>
            <a:gs pos="0">
              <a:srgbClr val="000000"/>
            </a:gs>
            <a:gs pos="39999">
              <a:srgbClr val="0A128C"/>
            </a:gs>
            <a:gs pos="70000">
              <a:srgbClr val="181CC7"/>
            </a:gs>
            <a:gs pos="88000">
              <a:srgbClr val="7005D4"/>
            </a:gs>
            <a:gs pos="100000">
              <a:srgbClr val="8C3D91"/>
            </a:gs>
          </a:gsLst>
          <a:lin ang="5400000" scaled="0"/>
        </a:gra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NFB</a:t>
          </a:r>
          <a:r>
            <a:rPr lang="en-US" sz="1400" baseline="0">
              <a:latin typeface="Arial" pitchFamily="34" charset="0"/>
              <a:cs typeface="Arial" pitchFamily="34" charset="0"/>
            </a:rPr>
            <a:t> 1</a:t>
          </a:r>
          <a:endParaRPr lang="en-US" sz="1400">
            <a:latin typeface="Arial" pitchFamily="34" charset="0"/>
            <a:cs typeface="Arial" pitchFamily="34" charset="0"/>
          </a:endParaRPr>
        </a:p>
      </xdr:txBody>
    </xdr:sp>
    <xdr:clientData/>
  </xdr:twoCellAnchor>
  <xdr:twoCellAnchor>
    <xdr:from>
      <xdr:col>8</xdr:col>
      <xdr:colOff>6928</xdr:colOff>
      <xdr:row>8</xdr:row>
      <xdr:rowOff>1066800</xdr:rowOff>
    </xdr:from>
    <xdr:to>
      <xdr:col>10</xdr:col>
      <xdr:colOff>1941</xdr:colOff>
      <xdr:row>8</xdr:row>
      <xdr:rowOff>1337733</xdr:rowOff>
    </xdr:to>
    <xdr:sp macro="" textlink="">
      <xdr:nvSpPr>
        <xdr:cNvPr id="12" name="Rounded Rectangle 11">
          <a:hlinkClick xmlns:r="http://schemas.openxmlformats.org/officeDocument/2006/relationships" r:id="rId7"/>
          <a:extLst>
            <a:ext uri="{FF2B5EF4-FFF2-40B4-BE49-F238E27FC236}">
              <a16:creationId xmlns:a16="http://schemas.microsoft.com/office/drawing/2014/main" id="{00000000-0008-0000-0400-00000C000000}"/>
            </a:ext>
          </a:extLst>
        </xdr:cNvPr>
        <xdr:cNvSpPr/>
      </xdr:nvSpPr>
      <xdr:spPr>
        <a:xfrm>
          <a:off x="4883728" y="2549236"/>
          <a:ext cx="1214213" cy="270933"/>
        </a:xfrm>
        <a:prstGeom prst="roundRect">
          <a:avLst/>
        </a:prstGeom>
        <a:gradFill>
          <a:gsLst>
            <a:gs pos="0">
              <a:srgbClr val="000082"/>
            </a:gs>
            <a:gs pos="30000">
              <a:srgbClr val="66008F"/>
            </a:gs>
            <a:gs pos="64999">
              <a:srgbClr val="BA0066"/>
            </a:gs>
            <a:gs pos="89999">
              <a:srgbClr val="FF0000"/>
            </a:gs>
            <a:gs pos="100000">
              <a:srgbClr val="FF8200"/>
            </a:gs>
          </a:gsLst>
          <a:lin ang="5400000" scaled="0"/>
        </a:gra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NFB</a:t>
          </a:r>
          <a:r>
            <a:rPr lang="en-US" sz="1400" baseline="0">
              <a:latin typeface="Arial" pitchFamily="34" charset="0"/>
              <a:cs typeface="Arial" pitchFamily="34" charset="0"/>
            </a:rPr>
            <a:t> 2</a:t>
          </a:r>
          <a:endParaRPr lang="en-US" sz="1400">
            <a:latin typeface="Arial" pitchFamily="34" charset="0"/>
            <a:cs typeface="Arial" pitchFamily="34" charset="0"/>
          </a:endParaRPr>
        </a:p>
      </xdr:txBody>
    </xdr:sp>
    <xdr:clientData/>
  </xdr:twoCellAnchor>
  <xdr:twoCellAnchor editAs="oneCell">
    <xdr:from>
      <xdr:col>0</xdr:col>
      <xdr:colOff>15240</xdr:colOff>
      <xdr:row>0</xdr:row>
      <xdr:rowOff>0</xdr:rowOff>
    </xdr:from>
    <xdr:to>
      <xdr:col>1</xdr:col>
      <xdr:colOff>18138</xdr:colOff>
      <xdr:row>1</xdr:row>
      <xdr:rowOff>103987</xdr:rowOff>
    </xdr:to>
    <xdr:pic>
      <xdr:nvPicPr>
        <xdr:cNvPr id="14" name="Picture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8"/>
        <a:stretch>
          <a:fillRect/>
        </a:stretch>
      </xdr:blipFill>
      <xdr:spPr>
        <a:xfrm>
          <a:off x="15240" y="0"/>
          <a:ext cx="894438" cy="3554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220981</xdr:colOff>
      <xdr:row>25</xdr:row>
      <xdr:rowOff>144392</xdr:rowOff>
    </xdr:from>
    <xdr:to>
      <xdr:col>7</xdr:col>
      <xdr:colOff>265855</xdr:colOff>
      <xdr:row>36</xdr:row>
      <xdr:rowOff>2297</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1" y="5052189"/>
          <a:ext cx="4573285" cy="1988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213361</xdr:colOff>
      <xdr:row>37</xdr:row>
      <xdr:rowOff>0</xdr:rowOff>
    </xdr:from>
    <xdr:to>
      <xdr:col>7</xdr:col>
      <xdr:colOff>242994</xdr:colOff>
      <xdr:row>45</xdr:row>
      <xdr:rowOff>21486</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3361" y="6949440"/>
          <a:ext cx="4564379" cy="148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594360</xdr:colOff>
      <xdr:row>7</xdr:row>
      <xdr:rowOff>45721</xdr:rowOff>
    </xdr:from>
    <xdr:to>
      <xdr:col>12</xdr:col>
      <xdr:colOff>76502</xdr:colOff>
      <xdr:row>12</xdr:row>
      <xdr:rowOff>115953</xdr:rowOff>
    </xdr:to>
    <xdr:sp macro="" textlink="">
      <xdr:nvSpPr>
        <xdr:cNvPr id="4" name="Chevron 3">
          <a:hlinkClick xmlns:r="http://schemas.openxmlformats.org/officeDocument/2006/relationships" r:id="rId3"/>
          <a:extLst>
            <a:ext uri="{FF2B5EF4-FFF2-40B4-BE49-F238E27FC236}">
              <a16:creationId xmlns:a16="http://schemas.microsoft.com/office/drawing/2014/main" id="{00000000-0008-0000-0500-000004000000}"/>
            </a:ext>
          </a:extLst>
        </xdr:cNvPr>
        <xdr:cNvSpPr/>
      </xdr:nvSpPr>
      <xdr:spPr>
        <a:xfrm rot="5400000">
          <a:off x="6655395" y="1528486"/>
          <a:ext cx="984631" cy="701342"/>
        </a:xfrm>
        <a:prstGeom prst="chevron">
          <a:avLst>
            <a:gd name="adj" fmla="val 24033"/>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Example:</a:t>
          </a:r>
          <a:b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b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Numerical Values</a:t>
          </a:r>
        </a:p>
      </xdr:txBody>
    </xdr:sp>
    <xdr:clientData/>
  </xdr:twoCellAnchor>
  <xdr:twoCellAnchor editAs="oneCell">
    <xdr:from>
      <xdr:col>7</xdr:col>
      <xdr:colOff>332743</xdr:colOff>
      <xdr:row>38</xdr:row>
      <xdr:rowOff>24554</xdr:rowOff>
    </xdr:from>
    <xdr:to>
      <xdr:col>8</xdr:col>
      <xdr:colOff>421004</xdr:colOff>
      <xdr:row>42</xdr:row>
      <xdr:rowOff>167728</xdr:rowOff>
    </xdr:to>
    <xdr:sp macro="" textlink="">
      <xdr:nvSpPr>
        <xdr:cNvPr id="5" name="Chevron 4">
          <a:hlinkClick xmlns:r="http://schemas.openxmlformats.org/officeDocument/2006/relationships" r:id="rId4"/>
          <a:extLst>
            <a:ext uri="{FF2B5EF4-FFF2-40B4-BE49-F238E27FC236}">
              <a16:creationId xmlns:a16="http://schemas.microsoft.com/office/drawing/2014/main" id="{00000000-0008-0000-0500-000005000000}"/>
            </a:ext>
          </a:extLst>
        </xdr:cNvPr>
        <xdr:cNvSpPr/>
      </xdr:nvSpPr>
      <xdr:spPr>
        <a:xfrm rot="16200000">
          <a:off x="4767221" y="7299476"/>
          <a:ext cx="888240" cy="697861"/>
        </a:xfrm>
        <a:prstGeom prst="chevron">
          <a:avLst>
            <a:gd name="adj" fmla="val 24033"/>
          </a:avLst>
        </a:prstGeom>
        <a:solidFill>
          <a:srgbClr val="00B0F0"/>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0"/>
        <a:lstStyle/>
        <a:p>
          <a:pPr algn="ctr"/>
          <a:r>
            <a:rPr lang="en-US" sz="10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Back to top</a:t>
          </a:r>
        </a:p>
      </xdr:txBody>
    </xdr:sp>
    <xdr:clientData/>
  </xdr:twoCellAnchor>
  <xdr:twoCellAnchor editAs="oneCell">
    <xdr:from>
      <xdr:col>14</xdr:col>
      <xdr:colOff>349413</xdr:colOff>
      <xdr:row>2</xdr:row>
      <xdr:rowOff>48515</xdr:rowOff>
    </xdr:from>
    <xdr:to>
      <xdr:col>16</xdr:col>
      <xdr:colOff>237059</xdr:colOff>
      <xdr:row>5</xdr:row>
      <xdr:rowOff>101603</xdr:rowOff>
    </xdr:to>
    <xdr:sp macro="" textlink="">
      <xdr:nvSpPr>
        <xdr:cNvPr id="7" name="Chevron 6">
          <a:hlinkClick xmlns:r="http://schemas.openxmlformats.org/officeDocument/2006/relationships" r:id="rId5"/>
          <a:extLst>
            <a:ext uri="{FF2B5EF4-FFF2-40B4-BE49-F238E27FC236}">
              <a16:creationId xmlns:a16="http://schemas.microsoft.com/office/drawing/2014/main" id="{00000000-0008-0000-0500-000007000000}"/>
            </a:ext>
          </a:extLst>
        </xdr:cNvPr>
        <xdr:cNvSpPr/>
      </xdr:nvSpPr>
      <xdr:spPr>
        <a:xfrm>
          <a:off x="9146280" y="488782"/>
          <a:ext cx="1106846" cy="637288"/>
        </a:xfrm>
        <a:prstGeom prst="chevron">
          <a:avLst>
            <a:gd name="adj" fmla="val 24033"/>
          </a:avLst>
        </a:prstGeom>
        <a:gradFill flip="none" rotWithShape="1">
          <a:gsLst>
            <a:gs pos="0">
              <a:srgbClr val="FF0000"/>
            </a:gs>
            <a:gs pos="58000">
              <a:srgbClr val="FFFF00"/>
            </a:gs>
            <a:gs pos="100000">
              <a:srgbClr val="00B050"/>
            </a:gs>
          </a:gsLst>
          <a:lin ang="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Risk Reduction HoRT</a:t>
          </a:r>
        </a:p>
      </xdr:txBody>
    </xdr:sp>
    <xdr:clientData/>
  </xdr:twoCellAnchor>
  <xdr:twoCellAnchor editAs="oneCell">
    <xdr:from>
      <xdr:col>9</xdr:col>
      <xdr:colOff>110065</xdr:colOff>
      <xdr:row>37</xdr:row>
      <xdr:rowOff>25106</xdr:rowOff>
    </xdr:from>
    <xdr:to>
      <xdr:col>15</xdr:col>
      <xdr:colOff>379304</xdr:colOff>
      <xdr:row>44</xdr:row>
      <xdr:rowOff>154092</xdr:rowOff>
    </xdr:to>
    <xdr:pic>
      <xdr:nvPicPr>
        <xdr:cNvPr id="9" name="Picture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863165" y="6852626"/>
          <a:ext cx="3926839" cy="140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0</xdr:row>
      <xdr:rowOff>16934</xdr:rowOff>
    </xdr:from>
    <xdr:to>
      <xdr:col>11</xdr:col>
      <xdr:colOff>604613</xdr:colOff>
      <xdr:row>1</xdr:row>
      <xdr:rowOff>42334</xdr:rowOff>
    </xdr:to>
    <xdr:sp macro="" textlink="">
      <xdr:nvSpPr>
        <xdr:cNvPr id="10" name="Rounded Rectangle 9">
          <a:hlinkClick xmlns:r="http://schemas.openxmlformats.org/officeDocument/2006/relationships" r:id="rId7"/>
          <a:extLst>
            <a:ext uri="{FF2B5EF4-FFF2-40B4-BE49-F238E27FC236}">
              <a16:creationId xmlns:a16="http://schemas.microsoft.com/office/drawing/2014/main" id="{00000000-0008-0000-0500-00000A000000}"/>
            </a:ext>
          </a:extLst>
        </xdr:cNvPr>
        <xdr:cNvSpPr/>
      </xdr:nvSpPr>
      <xdr:spPr>
        <a:xfrm>
          <a:off x="6358467" y="16934"/>
          <a:ext cx="1214213" cy="270933"/>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twoCellAnchor editAs="oneCell">
    <xdr:from>
      <xdr:col>7</xdr:col>
      <xdr:colOff>84667</xdr:colOff>
      <xdr:row>1</xdr:row>
      <xdr:rowOff>127000</xdr:rowOff>
    </xdr:from>
    <xdr:to>
      <xdr:col>14</xdr:col>
      <xdr:colOff>199814</xdr:colOff>
      <xdr:row>6</xdr:row>
      <xdr:rowOff>81060</xdr:rowOff>
    </xdr:to>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14334" y="372533"/>
          <a:ext cx="4382347" cy="9404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297616</xdr:colOff>
      <xdr:row>24</xdr:row>
      <xdr:rowOff>169333</xdr:rowOff>
    </xdr:from>
    <xdr:to>
      <xdr:col>14</xdr:col>
      <xdr:colOff>185856</xdr:colOff>
      <xdr:row>35</xdr:row>
      <xdr:rowOff>150310</xdr:rowOff>
    </xdr:to>
    <xdr:pic>
      <xdr:nvPicPr>
        <xdr:cNvPr id="13" name="Picture 12">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9"/>
        <a:stretch>
          <a:fillRect/>
        </a:stretch>
      </xdr:blipFill>
      <xdr:spPr>
        <a:xfrm>
          <a:off x="6044366" y="4804833"/>
          <a:ext cx="2957407" cy="20764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259080</xdr:colOff>
      <xdr:row>11</xdr:row>
      <xdr:rowOff>60960</xdr:rowOff>
    </xdr:from>
    <xdr:to>
      <xdr:col>6</xdr:col>
      <xdr:colOff>89575</xdr:colOff>
      <xdr:row>13</xdr:row>
      <xdr:rowOff>87199</xdr:rowOff>
    </xdr:to>
    <xdr:sp macro="" textlink="">
      <xdr:nvSpPr>
        <xdr:cNvPr id="29" name="Chevron 28">
          <a:hlinkClick xmlns:r="http://schemas.openxmlformats.org/officeDocument/2006/relationships" r:id="rId1"/>
          <a:extLst>
            <a:ext uri="{FF2B5EF4-FFF2-40B4-BE49-F238E27FC236}">
              <a16:creationId xmlns:a16="http://schemas.microsoft.com/office/drawing/2014/main" id="{00000000-0008-0000-0600-00001D000000}"/>
            </a:ext>
          </a:extLst>
        </xdr:cNvPr>
        <xdr:cNvSpPr/>
      </xdr:nvSpPr>
      <xdr:spPr>
        <a:xfrm>
          <a:off x="2880360" y="1783080"/>
          <a:ext cx="1106846" cy="487680"/>
        </a:xfrm>
        <a:prstGeom prst="chevron">
          <a:avLst>
            <a:gd name="adj" fmla="val 24033"/>
          </a:avLst>
        </a:prstGeom>
        <a:solidFill>
          <a:srgbClr val="00B050"/>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RAM</a:t>
          </a:r>
          <a:r>
            <a:rPr lang="en-US" sz="1100" b="1" baseline="0">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 FS</a:t>
          </a:r>
          <a:endPar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editAs="oneCell">
    <xdr:from>
      <xdr:col>4</xdr:col>
      <xdr:colOff>220980</xdr:colOff>
      <xdr:row>15</xdr:row>
      <xdr:rowOff>30480</xdr:rowOff>
    </xdr:from>
    <xdr:to>
      <xdr:col>5</xdr:col>
      <xdr:colOff>655319</xdr:colOff>
      <xdr:row>17</xdr:row>
      <xdr:rowOff>152400</xdr:rowOff>
    </xdr:to>
    <xdr:sp macro="" textlink="">
      <xdr:nvSpPr>
        <xdr:cNvPr id="30" name="Chevron 29">
          <a:hlinkClick xmlns:r="http://schemas.openxmlformats.org/officeDocument/2006/relationships" r:id="rId2"/>
          <a:extLst>
            <a:ext uri="{FF2B5EF4-FFF2-40B4-BE49-F238E27FC236}">
              <a16:creationId xmlns:a16="http://schemas.microsoft.com/office/drawing/2014/main" id="{00000000-0008-0000-0600-00001E000000}"/>
            </a:ext>
          </a:extLst>
        </xdr:cNvPr>
        <xdr:cNvSpPr/>
      </xdr:nvSpPr>
      <xdr:spPr>
        <a:xfrm flipH="1">
          <a:off x="2842260" y="2484120"/>
          <a:ext cx="1043940" cy="487680"/>
        </a:xfrm>
        <a:prstGeom prst="chevron">
          <a:avLst>
            <a:gd name="adj" fmla="val 24033"/>
          </a:avLst>
        </a:prstGeom>
        <a:solidFill>
          <a:srgbClr val="FFC000"/>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Back to RAM</a:t>
          </a:r>
          <a:r>
            <a:rPr lang="en-US" sz="1100" b="1" baseline="0">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 CS</a:t>
          </a:r>
          <a:endPar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0</xdr:col>
      <xdr:colOff>30481</xdr:colOff>
      <xdr:row>1</xdr:row>
      <xdr:rowOff>131235</xdr:rowOff>
    </xdr:from>
    <xdr:to>
      <xdr:col>1</xdr:col>
      <xdr:colOff>152401</xdr:colOff>
      <xdr:row>3</xdr:row>
      <xdr:rowOff>99060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30481" y="359835"/>
          <a:ext cx="1127760" cy="333585"/>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twoCellAnchor editAs="oneCell">
    <xdr:from>
      <xdr:col>7</xdr:col>
      <xdr:colOff>114300</xdr:colOff>
      <xdr:row>4</xdr:row>
      <xdr:rowOff>10058</xdr:rowOff>
    </xdr:from>
    <xdr:to>
      <xdr:col>13</xdr:col>
      <xdr:colOff>437470</xdr:colOff>
      <xdr:row>18</xdr:row>
      <xdr:rowOff>75714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4"/>
        <a:stretch>
          <a:fillRect/>
        </a:stretch>
      </xdr:blipFill>
      <xdr:spPr>
        <a:xfrm>
          <a:off x="4714875" y="467258"/>
          <a:ext cx="3980770" cy="2837431"/>
        </a:xfrm>
        <a:prstGeom prst="rect">
          <a:avLst/>
        </a:prstGeom>
      </xdr:spPr>
    </xdr:pic>
    <xdr:clientData/>
  </xdr:twoCellAnchor>
  <xdr:twoCellAnchor editAs="oneCell">
    <xdr:from>
      <xdr:col>0</xdr:col>
      <xdr:colOff>0</xdr:colOff>
      <xdr:row>0</xdr:row>
      <xdr:rowOff>0</xdr:rowOff>
    </xdr:from>
    <xdr:to>
      <xdr:col>0</xdr:col>
      <xdr:colOff>956691</xdr:colOff>
      <xdr:row>1</xdr:row>
      <xdr:rowOff>64770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956691" cy="2933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220981</xdr:colOff>
      <xdr:row>31</xdr:row>
      <xdr:rowOff>15240</xdr:rowOff>
    </xdr:from>
    <xdr:to>
      <xdr:col>6</xdr:col>
      <xdr:colOff>401956</xdr:colOff>
      <xdr:row>41</xdr:row>
      <xdr:rowOff>66872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1" y="4831080"/>
          <a:ext cx="4579620" cy="188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213361</xdr:colOff>
      <xdr:row>42</xdr:row>
      <xdr:rowOff>0</xdr:rowOff>
    </xdr:from>
    <xdr:to>
      <xdr:col>6</xdr:col>
      <xdr:colOff>379095</xdr:colOff>
      <xdr:row>50</xdr:row>
      <xdr:rowOff>21485</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3361" y="6827520"/>
          <a:ext cx="4564379" cy="148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12</xdr:row>
      <xdr:rowOff>60960</xdr:rowOff>
    </xdr:from>
    <xdr:to>
      <xdr:col>12</xdr:col>
      <xdr:colOff>91742</xdr:colOff>
      <xdr:row>17</xdr:row>
      <xdr:rowOff>131191</xdr:rowOff>
    </xdr:to>
    <xdr:sp macro="" textlink="">
      <xdr:nvSpPr>
        <xdr:cNvPr id="4" name="Chevron 3">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rot="5400000">
          <a:off x="6670635" y="1543725"/>
          <a:ext cx="984631" cy="701342"/>
        </a:xfrm>
        <a:prstGeom prst="chevron">
          <a:avLst>
            <a:gd name="adj" fmla="val 24033"/>
          </a:avLst>
        </a:prstGeom>
        <a:solidFill>
          <a:schemeClr val="accent2">
            <a:lumMod val="40000"/>
            <a:lumOff val="6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Example:</a:t>
          </a:r>
          <a:b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b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Numerical Values</a:t>
          </a:r>
        </a:p>
      </xdr:txBody>
    </xdr:sp>
    <xdr:clientData/>
  </xdr:twoCellAnchor>
  <xdr:twoCellAnchor editAs="oneCell">
    <xdr:from>
      <xdr:col>9</xdr:col>
      <xdr:colOff>129541</xdr:colOff>
      <xdr:row>42</xdr:row>
      <xdr:rowOff>160020</xdr:rowOff>
    </xdr:from>
    <xdr:to>
      <xdr:col>10</xdr:col>
      <xdr:colOff>217802</xdr:colOff>
      <xdr:row>47</xdr:row>
      <xdr:rowOff>116926</xdr:rowOff>
    </xdr:to>
    <xdr:sp macro="" textlink="">
      <xdr:nvSpPr>
        <xdr:cNvPr id="5" name="Chevron 4">
          <a:hlinkClick xmlns:r="http://schemas.openxmlformats.org/officeDocument/2006/relationships" r:id="rId4"/>
          <a:extLst>
            <a:ext uri="{FF2B5EF4-FFF2-40B4-BE49-F238E27FC236}">
              <a16:creationId xmlns:a16="http://schemas.microsoft.com/office/drawing/2014/main" id="{00000000-0008-0000-0700-000005000000}"/>
            </a:ext>
          </a:extLst>
        </xdr:cNvPr>
        <xdr:cNvSpPr/>
      </xdr:nvSpPr>
      <xdr:spPr>
        <a:xfrm rot="16200000">
          <a:off x="5635899" y="7074262"/>
          <a:ext cx="871306" cy="697861"/>
        </a:xfrm>
        <a:prstGeom prst="chevron">
          <a:avLst>
            <a:gd name="adj" fmla="val 24033"/>
          </a:avLst>
        </a:prstGeom>
        <a:solidFill>
          <a:schemeClr val="accent2">
            <a:lumMod val="40000"/>
            <a:lumOff val="6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0"/>
        <a:lstStyle/>
        <a:p>
          <a:pPr algn="ctr"/>
          <a:r>
            <a:rPr lang="en-US" sz="10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Back to top</a:t>
          </a:r>
        </a:p>
      </xdr:txBody>
    </xdr:sp>
    <xdr:clientData/>
  </xdr:twoCellAnchor>
  <xdr:twoCellAnchor editAs="oneCell">
    <xdr:from>
      <xdr:col>7</xdr:col>
      <xdr:colOff>487680</xdr:colOff>
      <xdr:row>7</xdr:row>
      <xdr:rowOff>167640</xdr:rowOff>
    </xdr:from>
    <xdr:to>
      <xdr:col>9</xdr:col>
      <xdr:colOff>137160</xdr:colOff>
      <xdr:row>10</xdr:row>
      <xdr:rowOff>106680</xdr:rowOff>
    </xdr:to>
    <xdr:sp macro="" textlink="">
      <xdr:nvSpPr>
        <xdr:cNvPr id="7" name="Chevron 6">
          <a:hlinkClick xmlns:r="http://schemas.openxmlformats.org/officeDocument/2006/relationships" r:id="rId5"/>
          <a:extLst>
            <a:ext uri="{FF2B5EF4-FFF2-40B4-BE49-F238E27FC236}">
              <a16:creationId xmlns:a16="http://schemas.microsoft.com/office/drawing/2014/main" id="{00000000-0008-0000-0700-000007000000}"/>
            </a:ext>
          </a:extLst>
        </xdr:cNvPr>
        <xdr:cNvSpPr/>
      </xdr:nvSpPr>
      <xdr:spPr>
        <a:xfrm flipH="1">
          <a:off x="5067300" y="1516380"/>
          <a:ext cx="868680" cy="487680"/>
        </a:xfrm>
        <a:prstGeom prst="chevron">
          <a:avLst>
            <a:gd name="adj" fmla="val 24033"/>
          </a:avLst>
        </a:prstGeom>
        <a:solidFill>
          <a:srgbClr val="99FF9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Back to RR HoC</a:t>
          </a:r>
        </a:p>
      </xdr:txBody>
    </xdr:sp>
    <xdr:clientData/>
  </xdr:twoCellAnchor>
  <xdr:twoCellAnchor>
    <xdr:from>
      <xdr:col>10</xdr:col>
      <xdr:colOff>0</xdr:colOff>
      <xdr:row>0</xdr:row>
      <xdr:rowOff>0</xdr:rowOff>
    </xdr:from>
    <xdr:to>
      <xdr:col>11</xdr:col>
      <xdr:colOff>604613</xdr:colOff>
      <xdr:row>1</xdr:row>
      <xdr:rowOff>2538</xdr:rowOff>
    </xdr:to>
    <xdr:sp macro="" textlink="">
      <xdr:nvSpPr>
        <xdr:cNvPr id="8" name="Rounded Rectangle 7">
          <a:hlinkClick xmlns:r="http://schemas.openxmlformats.org/officeDocument/2006/relationships" r:id="rId6"/>
          <a:extLst>
            <a:ext uri="{FF2B5EF4-FFF2-40B4-BE49-F238E27FC236}">
              <a16:creationId xmlns:a16="http://schemas.microsoft.com/office/drawing/2014/main" id="{00000000-0008-0000-0700-000008000000}"/>
            </a:ext>
          </a:extLst>
        </xdr:cNvPr>
        <xdr:cNvSpPr/>
      </xdr:nvSpPr>
      <xdr:spPr>
        <a:xfrm>
          <a:off x="6408420" y="0"/>
          <a:ext cx="1214213" cy="253998"/>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twoCellAnchor editAs="oneCell">
    <xdr:from>
      <xdr:col>7</xdr:col>
      <xdr:colOff>121920</xdr:colOff>
      <xdr:row>2</xdr:row>
      <xdr:rowOff>7620</xdr:rowOff>
    </xdr:from>
    <xdr:to>
      <xdr:col>14</xdr:col>
      <xdr:colOff>237067</xdr:colOff>
      <xdr:row>7</xdr:row>
      <xdr:rowOff>9525</xdr:rowOff>
    </xdr:to>
    <xdr:pic>
      <xdr:nvPicPr>
        <xdr:cNvPr id="9" name="Picture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360670" y="464820"/>
          <a:ext cx="4382347" cy="954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264754</xdr:colOff>
      <xdr:row>8</xdr:row>
      <xdr:rowOff>6182</xdr:rowOff>
    </xdr:from>
    <xdr:to>
      <xdr:col>9</xdr:col>
      <xdr:colOff>702733</xdr:colOff>
      <xdr:row>11</xdr:row>
      <xdr:rowOff>59270</xdr:rowOff>
    </xdr:to>
    <xdr:sp macro="" textlink="">
      <xdr:nvSpPr>
        <xdr:cNvPr id="5" name="Chevron 4">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8519754" y="1555582"/>
          <a:ext cx="1106846" cy="611888"/>
        </a:xfrm>
        <a:prstGeom prst="chevron">
          <a:avLst>
            <a:gd name="adj" fmla="val 24033"/>
          </a:avLst>
        </a:prstGeom>
        <a:gradFill>
          <a:gsLst>
            <a:gs pos="0">
              <a:srgbClr val="FF0000"/>
            </a:gs>
            <a:gs pos="58000">
              <a:srgbClr val="FFFF00"/>
            </a:gs>
            <a:gs pos="100000">
              <a:srgbClr val="00B050"/>
            </a:gs>
          </a:gsLst>
          <a:lin ang="0" scaled="1"/>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nchorCtr="0"/>
        <a:lstStyle/>
        <a:p>
          <a:pPr algn="ctr"/>
          <a:r>
            <a:rPr lang="en-US" sz="1100" b="1">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rPr>
            <a:t>Risk Reduction HoRT 5x5</a:t>
          </a:r>
        </a:p>
      </xdr:txBody>
    </xdr:sp>
    <xdr:clientData/>
  </xdr:twoCellAnchor>
  <xdr:twoCellAnchor>
    <xdr:from>
      <xdr:col>7</xdr:col>
      <xdr:colOff>601132</xdr:colOff>
      <xdr:row>0</xdr:row>
      <xdr:rowOff>25401</xdr:rowOff>
    </xdr:from>
    <xdr:to>
      <xdr:col>9</xdr:col>
      <xdr:colOff>122012</xdr:colOff>
      <xdr:row>1</xdr:row>
      <xdr:rowOff>16935</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800-000006000000}"/>
            </a:ext>
          </a:extLst>
        </xdr:cNvPr>
        <xdr:cNvSpPr/>
      </xdr:nvSpPr>
      <xdr:spPr>
        <a:xfrm>
          <a:off x="7772399" y="25401"/>
          <a:ext cx="1214213" cy="237067"/>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latin typeface="Arial" pitchFamily="34" charset="0"/>
              <a:cs typeface="Arial" pitchFamily="34" charset="0"/>
            </a:rPr>
            <a:t>Main 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504\prk0\OMSHR\Cost%20Model\ProjectManagement\TS102930041.xlt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L504\prk0\OMSHR\Cost%20Model\ProjectManagement\TS103987164.xlt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504\prk0\OMSHR\Cost%20Model\ProjectManagement\TS103987164.xlt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504\prk0\OMSHR\Cost%20Model\ProjectManagement\TS102930041.xlt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504\prk0\OMSHR\Cost%20Model\ProjectManagement\TS102930042.xlt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L504\prk0\OMSHR\Cost%20Model\ProjectManagement\TS102930042.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er"/>
      <sheetName val="Setup"/>
      <sheetName val="TS102930041"/>
      <sheetName val="TS102930041.xltx"/>
    </sheetNames>
    <sheetDataSet>
      <sheetData sheetId="0">
        <row r="2">
          <cell r="F2">
            <v>0.25</v>
          </cell>
        </row>
      </sheetData>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I Chart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I Charts"/>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er"/>
      <sheetName val="Setup"/>
      <sheetName val="TS102930041"/>
      <sheetName val="TS102930041.xltx"/>
    </sheetNames>
    <sheetDataSet>
      <sheetData sheetId="0">
        <row r="2">
          <cell r="F2">
            <v>0.25</v>
          </cell>
        </row>
      </sheetData>
      <sheetData sheetId="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1 To Do List"/>
      <sheetName val="Settings &amp; Calculations"/>
    </sheetNames>
    <sheetDataSet>
      <sheetData sheetId="0"/>
      <sheetData sheetId="1">
        <row r="5">
          <cell r="E5" t="str">
            <v>No Highlight</v>
          </cell>
        </row>
        <row r="6">
          <cell r="E6" t="str">
            <v>Due:</v>
          </cell>
        </row>
        <row r="7">
          <cell r="E7" t="str">
            <v xml:space="preserve">     This Week [4 Feb - 10 Feb]</v>
          </cell>
        </row>
        <row r="8">
          <cell r="E8" t="str">
            <v xml:space="preserve">     This Month [1 - 28, Feb]</v>
          </cell>
        </row>
        <row r="9">
          <cell r="E9" t="str">
            <v xml:space="preserve">     This Quarter [1 Jan - 30 Apr]</v>
          </cell>
        </row>
        <row r="10">
          <cell r="E10" t="str">
            <v xml:space="preserve">     This Year [2013]</v>
          </cell>
        </row>
        <row r="11">
          <cell r="E11" t="str">
            <v>Interval:</v>
          </cell>
        </row>
        <row r="12">
          <cell r="E12" t="str">
            <v xml:space="preserve">     Last Week [28 Jan - 3 Feb]</v>
          </cell>
        </row>
        <row r="13">
          <cell r="E13" t="str">
            <v xml:space="preserve">     Last Month [1 - 31, Jan]</v>
          </cell>
        </row>
        <row r="14">
          <cell r="E14" t="str">
            <v xml:space="preserve">     Last Quarter [1 Oct - 31 Dec]</v>
          </cell>
        </row>
        <row r="15">
          <cell r="E15" t="str">
            <v xml:space="preserve">     Last Year</v>
          </cell>
        </row>
        <row r="18">
          <cell r="C18">
            <v>0</v>
          </cell>
        </row>
        <row r="19">
          <cell r="C19">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1 To Do List"/>
      <sheetName val="Settings &amp; Calculations"/>
    </sheetNames>
    <sheetDataSet>
      <sheetData sheetId="0"/>
      <sheetData sheetId="1">
        <row r="5">
          <cell r="E5" t="str">
            <v>No Highlight</v>
          </cell>
        </row>
        <row r="6">
          <cell r="E6" t="str">
            <v>Due:</v>
          </cell>
        </row>
        <row r="7">
          <cell r="E7" t="str">
            <v xml:space="preserve">     This Week [4 Feb - 10 Feb]</v>
          </cell>
        </row>
        <row r="8">
          <cell r="E8" t="str">
            <v xml:space="preserve">     This Month [1 - 28, Feb]</v>
          </cell>
        </row>
        <row r="9">
          <cell r="E9" t="str">
            <v xml:space="preserve">     This Quarter [1 Jan - 30 Apr]</v>
          </cell>
        </row>
        <row r="10">
          <cell r="E10" t="str">
            <v xml:space="preserve">     This Year [2013]</v>
          </cell>
        </row>
        <row r="11">
          <cell r="E11" t="str">
            <v>Interval:</v>
          </cell>
        </row>
        <row r="12">
          <cell r="E12" t="str">
            <v xml:space="preserve">     Last Week [28 Jan - 3 Feb]</v>
          </cell>
        </row>
        <row r="13">
          <cell r="E13" t="str">
            <v xml:space="preserve">     Last Month [1 - 31, Jan]</v>
          </cell>
        </row>
        <row r="14">
          <cell r="E14" t="str">
            <v xml:space="preserve">     Last Quarter [1 Oct - 31 Dec]</v>
          </cell>
        </row>
        <row r="15">
          <cell r="E15" t="str">
            <v xml:space="preserve">     Last Year</v>
          </cell>
        </row>
        <row r="18">
          <cell r="C18" t="str">
            <v/>
          </cell>
        </row>
        <row r="19">
          <cell r="C1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7" Type="http://schemas.openxmlformats.org/officeDocument/2006/relationships/comments" Target="../comments8.xml"/><Relationship Id="rId2" Type="http://schemas.openxmlformats.org/officeDocument/2006/relationships/printerSettings" Target="../printerSettings/printerSettings8.bin"/><Relationship Id="rId1" Type="http://schemas.openxmlformats.org/officeDocument/2006/relationships/hyperlink" Target="http://www.investopedia.com/terms/r/returnoninvestment.asp" TargetMode="External"/><Relationship Id="rId6" Type="http://schemas.openxmlformats.org/officeDocument/2006/relationships/image" Target="../media/image12.wmf"/><Relationship Id="rId5" Type="http://schemas.openxmlformats.org/officeDocument/2006/relationships/oleObject" Target="../embeddings/oleObject1.bin"/><Relationship Id="rId4"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69C92-B1B6-4C93-976E-D6E3BD0B018A}">
  <dimension ref="A1:L25"/>
  <sheetViews>
    <sheetView showGridLines="0" tabSelected="1" topLeftCell="A3" workbookViewId="0">
      <selection activeCell="A21" sqref="A21:C21"/>
    </sheetView>
  </sheetViews>
  <sheetFormatPr defaultRowHeight="15" x14ac:dyDescent="0.25"/>
  <cols>
    <col min="1" max="1" width="14.5703125" customWidth="1"/>
    <col min="2" max="2" width="100.28515625" customWidth="1"/>
    <col min="3" max="3" width="55.42578125" customWidth="1"/>
  </cols>
  <sheetData>
    <row r="1" spans="1:3" ht="18.75" x14ac:dyDescent="0.3">
      <c r="A1" t="s">
        <v>201</v>
      </c>
      <c r="B1" s="288" t="s">
        <v>277</v>
      </c>
    </row>
    <row r="2" spans="1:3" ht="15.75" thickBot="1" x14ac:dyDescent="0.3">
      <c r="B2" s="2" t="s">
        <v>278</v>
      </c>
    </row>
    <row r="3" spans="1:3" ht="111" customHeight="1" thickBot="1" x14ac:dyDescent="0.3">
      <c r="A3" s="272" t="s">
        <v>198</v>
      </c>
      <c r="B3" s="285" t="s">
        <v>279</v>
      </c>
    </row>
    <row r="4" spans="1:3" ht="9.75" customHeight="1" x14ac:dyDescent="0.25"/>
    <row r="7" spans="1:3" ht="15" customHeight="1" x14ac:dyDescent="0.25">
      <c r="C7" s="296"/>
    </row>
    <row r="8" spans="1:3" x14ac:dyDescent="0.25">
      <c r="C8" s="296"/>
    </row>
    <row r="9" spans="1:3" x14ac:dyDescent="0.25">
      <c r="C9" s="296"/>
    </row>
    <row r="10" spans="1:3" x14ac:dyDescent="0.25">
      <c r="C10" s="296"/>
    </row>
    <row r="11" spans="1:3" x14ac:dyDescent="0.25">
      <c r="C11" s="296"/>
    </row>
    <row r="12" spans="1:3" x14ac:dyDescent="0.25">
      <c r="C12" s="296"/>
    </row>
    <row r="13" spans="1:3" x14ac:dyDescent="0.25">
      <c r="C13" s="296"/>
    </row>
    <row r="14" spans="1:3" x14ac:dyDescent="0.25">
      <c r="C14" s="296"/>
    </row>
    <row r="18" spans="1:12" s="220" customFormat="1" x14ac:dyDescent="0.25">
      <c r="A18" s="297" t="s">
        <v>270</v>
      </c>
      <c r="B18" s="297"/>
      <c r="C18" s="297"/>
      <c r="D18" s="297"/>
      <c r="E18" s="297"/>
      <c r="F18" s="297"/>
      <c r="G18" s="297"/>
      <c r="H18" s="297"/>
      <c r="I18" s="297"/>
      <c r="J18" s="297"/>
      <c r="K18" s="297"/>
      <c r="L18" s="297"/>
    </row>
    <row r="19" spans="1:12" s="220" customFormat="1" x14ac:dyDescent="0.25">
      <c r="A19" s="297" t="s">
        <v>275</v>
      </c>
      <c r="B19" s="297"/>
      <c r="C19" s="297"/>
      <c r="D19" s="297"/>
      <c r="E19" s="297"/>
      <c r="F19" s="297"/>
    </row>
    <row r="20" spans="1:12" s="220" customFormat="1" x14ac:dyDescent="0.25">
      <c r="A20" s="299" t="s">
        <v>49</v>
      </c>
      <c r="B20" s="299"/>
    </row>
    <row r="21" spans="1:12" s="220" customFormat="1" x14ac:dyDescent="0.25">
      <c r="A21" s="298" t="s">
        <v>276</v>
      </c>
      <c r="B21" s="298"/>
      <c r="C21" s="298"/>
    </row>
    <row r="22" spans="1:12" s="220" customFormat="1" x14ac:dyDescent="0.25">
      <c r="A22" s="283"/>
      <c r="B22" s="283"/>
      <c r="C22" s="283"/>
    </row>
    <row r="23" spans="1:12" s="284" customFormat="1" x14ac:dyDescent="0.25">
      <c r="A23" s="284" t="s">
        <v>280</v>
      </c>
    </row>
    <row r="24" spans="1:12" s="220" customFormat="1" ht="15.75" thickBot="1" x14ac:dyDescent="0.3"/>
    <row r="25" spans="1:12" ht="49.9" customHeight="1" thickBot="1" x14ac:dyDescent="0.3">
      <c r="A25" s="294" t="s">
        <v>260</v>
      </c>
      <c r="B25" s="295"/>
    </row>
  </sheetData>
  <mergeCells count="6">
    <mergeCell ref="A25:B25"/>
    <mergeCell ref="C7:C14"/>
    <mergeCell ref="A18:L18"/>
    <mergeCell ref="A19:F19"/>
    <mergeCell ref="A21:C21"/>
    <mergeCell ref="A20:B20"/>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6"/>
  <sheetViews>
    <sheetView showGridLines="0" zoomScale="110" zoomScaleNormal="110" workbookViewId="0">
      <selection sqref="A1:J1"/>
    </sheetView>
  </sheetViews>
  <sheetFormatPr defaultRowHeight="15" x14ac:dyDescent="0.25"/>
  <cols>
    <col min="1" max="1" width="12" customWidth="1"/>
    <col min="2" max="2" width="11.42578125" customWidth="1"/>
    <col min="27" max="27" width="0" hidden="1" customWidth="1"/>
  </cols>
  <sheetData>
    <row r="1" spans="1:28" ht="18.75" x14ac:dyDescent="0.3">
      <c r="A1" s="407" t="s">
        <v>15</v>
      </c>
      <c r="B1" s="407"/>
      <c r="C1" s="407"/>
      <c r="D1" s="407"/>
      <c r="E1" s="407"/>
      <c r="F1" s="407"/>
      <c r="G1" s="407"/>
      <c r="H1" s="407"/>
      <c r="I1" s="407"/>
      <c r="J1" s="407"/>
      <c r="AB1">
        <v>0.1</v>
      </c>
    </row>
    <row r="2" spans="1:28" ht="34.15" customHeight="1" thickBot="1" x14ac:dyDescent="0.3">
      <c r="AA2">
        <v>1</v>
      </c>
      <c r="AB2">
        <v>0.4</v>
      </c>
    </row>
    <row r="3" spans="1:28" x14ac:dyDescent="0.25">
      <c r="B3" s="6" t="s">
        <v>11</v>
      </c>
      <c r="C3" s="7" t="str">
        <f>'RAM CS 5x5'!C3</f>
        <v>1 SiO2</v>
      </c>
      <c r="D3" s="7" t="str">
        <f>'RAM CS 5x5'!D3</f>
        <v>2 WBV</v>
      </c>
      <c r="E3" s="7" t="str">
        <f>'RAM CS 5x5'!E3</f>
        <v>3 Noise</v>
      </c>
      <c r="F3" s="7" t="str">
        <f>'RAM CS 5x5'!F3</f>
        <v>Hazard 4</v>
      </c>
      <c r="G3" s="7" t="str">
        <f>'RAM CS 5x5'!G3</f>
        <v>Hazard 5</v>
      </c>
      <c r="AA3">
        <v>2</v>
      </c>
      <c r="AB3">
        <v>0.6</v>
      </c>
    </row>
    <row r="4" spans="1:28" x14ac:dyDescent="0.25">
      <c r="B4" s="8" t="s">
        <v>14</v>
      </c>
      <c r="C4" s="3">
        <f>'RAM CS 5x5'!C4</f>
        <v>5</v>
      </c>
      <c r="D4" s="3">
        <f>'RAM CS 5x5'!D4</f>
        <v>4</v>
      </c>
      <c r="E4" s="3">
        <f>'RAM CS 5x5'!E4</f>
        <v>4</v>
      </c>
      <c r="F4" s="3">
        <f>'RAM CS 5x5'!F4</f>
        <v>0</v>
      </c>
      <c r="G4" s="3">
        <f>'RAM CS 5x5'!G4</f>
        <v>0</v>
      </c>
      <c r="AA4">
        <v>3</v>
      </c>
      <c r="AB4">
        <v>0.7</v>
      </c>
    </row>
    <row r="5" spans="1:28" x14ac:dyDescent="0.25">
      <c r="B5" s="3" t="s">
        <v>199</v>
      </c>
      <c r="C5" s="3">
        <f>'RAM CS 5x5'!C5</f>
        <v>3</v>
      </c>
      <c r="D5" s="3">
        <f>'RAM CS 5x5'!D5</f>
        <v>3</v>
      </c>
      <c r="E5" s="3">
        <f>'RAM CS 5x5'!E5</f>
        <v>3</v>
      </c>
      <c r="F5" s="3">
        <f>'RAM CS 5x5'!F5</f>
        <v>0</v>
      </c>
      <c r="G5" s="3">
        <f>'RAM CS 5x5'!G5</f>
        <v>0</v>
      </c>
      <c r="AA5">
        <v>4</v>
      </c>
      <c r="AB5">
        <v>0.8</v>
      </c>
    </row>
    <row r="6" spans="1:28" x14ac:dyDescent="0.25">
      <c r="B6" s="8" t="s">
        <v>16</v>
      </c>
      <c r="C6" s="4">
        <f t="shared" ref="C6:G8" si="0">C4*C5</f>
        <v>15</v>
      </c>
      <c r="D6" s="4">
        <f t="shared" si="0"/>
        <v>12</v>
      </c>
      <c r="E6" s="4">
        <f t="shared" si="0"/>
        <v>12</v>
      </c>
      <c r="F6" s="4">
        <f t="shared" si="0"/>
        <v>0</v>
      </c>
      <c r="G6" s="4">
        <f t="shared" si="0"/>
        <v>0</v>
      </c>
      <c r="AB6">
        <v>0.9</v>
      </c>
    </row>
    <row r="7" spans="1:28" x14ac:dyDescent="0.25">
      <c r="B7" s="9" t="s">
        <v>25</v>
      </c>
      <c r="C7" s="2">
        <v>0.6</v>
      </c>
      <c r="D7" s="2">
        <v>0.5</v>
      </c>
      <c r="E7" s="2">
        <v>0.5</v>
      </c>
      <c r="F7" s="2">
        <v>1</v>
      </c>
      <c r="G7" s="2">
        <v>1</v>
      </c>
      <c r="AB7">
        <v>0.95</v>
      </c>
    </row>
    <row r="8" spans="1:28" ht="15.75" thickBot="1" x14ac:dyDescent="0.3">
      <c r="B8" s="10" t="s">
        <v>26</v>
      </c>
      <c r="C8" s="4">
        <f t="shared" si="0"/>
        <v>9</v>
      </c>
      <c r="D8" s="4">
        <f t="shared" si="0"/>
        <v>6</v>
      </c>
      <c r="E8" s="4">
        <f t="shared" si="0"/>
        <v>6</v>
      </c>
      <c r="F8" s="4">
        <f t="shared" si="0"/>
        <v>0</v>
      </c>
      <c r="G8" s="4">
        <f t="shared" si="0"/>
        <v>0</v>
      </c>
      <c r="AB8">
        <v>1</v>
      </c>
    </row>
    <row r="10" spans="1:28" ht="21" customHeight="1" x14ac:dyDescent="0.25">
      <c r="B10" s="408" t="s">
        <v>18</v>
      </c>
      <c r="C10" s="408"/>
      <c r="D10" s="5" t="s">
        <v>19</v>
      </c>
    </row>
    <row r="11" spans="1:28" x14ac:dyDescent="0.25">
      <c r="B11" s="409" t="s">
        <v>20</v>
      </c>
      <c r="C11" s="409"/>
      <c r="D11" s="2">
        <v>0.1</v>
      </c>
    </row>
    <row r="12" spans="1:28" x14ac:dyDescent="0.25">
      <c r="B12" s="409" t="s">
        <v>21</v>
      </c>
      <c r="C12" s="409"/>
      <c r="D12" s="2">
        <v>0.2</v>
      </c>
      <c r="AB12" s="12"/>
    </row>
    <row r="13" spans="1:28" x14ac:dyDescent="0.25">
      <c r="B13" s="409" t="s">
        <v>169</v>
      </c>
      <c r="C13" s="409"/>
      <c r="D13" s="2">
        <v>0.3</v>
      </c>
      <c r="AB13" s="11"/>
    </row>
    <row r="14" spans="1:28" x14ac:dyDescent="0.25">
      <c r="B14" s="409" t="s">
        <v>170</v>
      </c>
      <c r="C14" s="409"/>
      <c r="D14" s="2">
        <v>0.4</v>
      </c>
      <c r="AB14" s="11"/>
    </row>
    <row r="15" spans="1:28" x14ac:dyDescent="0.25">
      <c r="B15" s="410" t="s">
        <v>171</v>
      </c>
      <c r="C15" s="411"/>
      <c r="D15" s="2">
        <v>0.5</v>
      </c>
      <c r="AB15" s="11"/>
    </row>
    <row r="16" spans="1:28" x14ac:dyDescent="0.25">
      <c r="B16" s="409" t="s">
        <v>172</v>
      </c>
      <c r="C16" s="395"/>
      <c r="D16" s="2">
        <v>0.6</v>
      </c>
      <c r="AB16" s="11"/>
    </row>
    <row r="17" spans="1:28" x14ac:dyDescent="0.25">
      <c r="B17" s="409" t="s">
        <v>22</v>
      </c>
      <c r="C17" s="395"/>
      <c r="D17" s="2">
        <v>0.7</v>
      </c>
      <c r="AB17" s="11"/>
    </row>
    <row r="18" spans="1:28" ht="15.75" thickBot="1" x14ac:dyDescent="0.3">
      <c r="B18" s="409" t="s">
        <v>173</v>
      </c>
      <c r="C18" s="395"/>
      <c r="D18" s="2">
        <v>0.8</v>
      </c>
      <c r="AB18" s="11"/>
    </row>
    <row r="19" spans="1:28" ht="16.5" customHeight="1" x14ac:dyDescent="0.25">
      <c r="B19" s="409" t="s">
        <v>23</v>
      </c>
      <c r="C19" s="395"/>
      <c r="D19" s="2">
        <v>0.9</v>
      </c>
      <c r="H19" s="553" t="s">
        <v>284</v>
      </c>
      <c r="I19" s="554"/>
      <c r="J19" s="554"/>
      <c r="K19" s="554"/>
      <c r="L19" s="554"/>
      <c r="M19" s="554"/>
      <c r="N19" s="554"/>
      <c r="O19" s="555"/>
      <c r="AB19" s="11"/>
    </row>
    <row r="20" spans="1:28" ht="15" customHeight="1" x14ac:dyDescent="0.25">
      <c r="B20" s="409" t="s">
        <v>24</v>
      </c>
      <c r="C20" s="395"/>
      <c r="D20" s="2">
        <v>1</v>
      </c>
      <c r="H20" s="556"/>
      <c r="I20" s="296"/>
      <c r="J20" s="296"/>
      <c r="K20" s="296"/>
      <c r="L20" s="296"/>
      <c r="M20" s="296"/>
      <c r="N20" s="296"/>
      <c r="O20" s="557"/>
      <c r="AB20" s="11"/>
    </row>
    <row r="21" spans="1:28" ht="15.75" thickBot="1" x14ac:dyDescent="0.3">
      <c r="H21" s="558"/>
      <c r="I21" s="559"/>
      <c r="J21" s="559"/>
      <c r="K21" s="559"/>
      <c r="L21" s="559"/>
      <c r="M21" s="559"/>
      <c r="N21" s="559"/>
      <c r="O21" s="560"/>
    </row>
    <row r="23" spans="1:28" s="220" customFormat="1" x14ac:dyDescent="0.25">
      <c r="A23" s="297" t="s">
        <v>270</v>
      </c>
      <c r="B23" s="297"/>
      <c r="C23" s="297"/>
      <c r="D23" s="297"/>
      <c r="E23" s="297"/>
      <c r="F23" s="297"/>
      <c r="G23" s="297"/>
      <c r="H23" s="297"/>
      <c r="I23" s="297"/>
      <c r="J23" s="297"/>
      <c r="K23" s="297"/>
      <c r="L23" s="297"/>
      <c r="M23" s="297"/>
      <c r="N23" s="297"/>
      <c r="O23" s="297"/>
    </row>
    <row r="24" spans="1:28" s="220" customFormat="1" x14ac:dyDescent="0.25">
      <c r="A24" s="297" t="s">
        <v>275</v>
      </c>
      <c r="B24" s="297"/>
      <c r="C24" s="297"/>
      <c r="D24" s="297"/>
      <c r="E24" s="297"/>
      <c r="F24" s="297"/>
    </row>
    <row r="25" spans="1:28" s="220" customFormat="1" x14ac:dyDescent="0.25">
      <c r="A25" s="220" t="s">
        <v>49</v>
      </c>
    </row>
    <row r="26" spans="1:28" s="220" customFormat="1" x14ac:dyDescent="0.25">
      <c r="A26" s="298" t="s">
        <v>281</v>
      </c>
      <c r="B26" s="298"/>
      <c r="C26" s="298"/>
    </row>
  </sheetData>
  <mergeCells count="16">
    <mergeCell ref="H19:O21"/>
    <mergeCell ref="A23:O23"/>
    <mergeCell ref="A24:F24"/>
    <mergeCell ref="A26:C26"/>
    <mergeCell ref="B14:C14"/>
    <mergeCell ref="A1:J1"/>
    <mergeCell ref="B10:C10"/>
    <mergeCell ref="B11:C11"/>
    <mergeCell ref="B12:C12"/>
    <mergeCell ref="B13:C13"/>
    <mergeCell ref="B15:C15"/>
    <mergeCell ref="B16:C16"/>
    <mergeCell ref="B17:C17"/>
    <mergeCell ref="B18:C18"/>
    <mergeCell ref="B19:C19"/>
    <mergeCell ref="B20:C20"/>
  </mergeCells>
  <conditionalFormatting sqref="C6:G6">
    <cfRule type="expression" dxfId="17" priority="5" stopIfTrue="1">
      <formula>IF(C6&lt;=4,1,0)</formula>
    </cfRule>
    <cfRule type="expression" dxfId="16" priority="6" stopIfTrue="1">
      <formula>IF(C6&lt;=8,1,0)</formula>
    </cfRule>
    <cfRule type="expression" dxfId="15" priority="7" stopIfTrue="1">
      <formula>IF(C6&lt;15,1,0)</formula>
    </cfRule>
    <cfRule type="expression" dxfId="14" priority="8" stopIfTrue="1">
      <formula>IF(C6&lt;=25,1,0)</formula>
    </cfRule>
  </conditionalFormatting>
  <conditionalFormatting sqref="C8:G8">
    <cfRule type="expression" dxfId="13" priority="1" stopIfTrue="1">
      <formula>IF(C8&lt;=4,1,0)</formula>
    </cfRule>
    <cfRule type="expression" dxfId="12" priority="2" stopIfTrue="1">
      <formula>IF(C8&lt;=8,1,0)</formula>
    </cfRule>
    <cfRule type="expression" dxfId="11" priority="3" stopIfTrue="1">
      <formula>IF(C8&lt;15,1,0)</formula>
    </cfRule>
    <cfRule type="expression" dxfId="10" priority="4" stopIfTrue="1">
      <formula>IF(C8&lt;=25,1,0)</formula>
    </cfRule>
  </conditionalFormatting>
  <dataValidations count="1">
    <dataValidation type="list" allowBlank="1" showInputMessage="1" showErrorMessage="1" sqref="C7:G7" xr:uid="{BC26829B-5B8F-48E5-B2A6-7CA650259A33}">
      <formula1>$D$11:$D$20</formula1>
    </dataValidation>
  </dataValidation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30"/>
  <sheetViews>
    <sheetView showGridLines="0" zoomScaleNormal="100" workbookViewId="0">
      <selection sqref="A1:J1"/>
    </sheetView>
  </sheetViews>
  <sheetFormatPr defaultRowHeight="15" x14ac:dyDescent="0.25"/>
  <cols>
    <col min="2" max="2" width="20.85546875" customWidth="1"/>
    <col min="3" max="8" width="15.7109375" style="19" customWidth="1"/>
    <col min="11" max="11" width="45.42578125" customWidth="1"/>
    <col min="27" max="27" width="0" hidden="1" customWidth="1"/>
  </cols>
  <sheetData>
    <row r="1" spans="1:27" ht="20.25" x14ac:dyDescent="0.4">
      <c r="A1" s="391" t="s">
        <v>48</v>
      </c>
      <c r="B1" s="391"/>
      <c r="C1" s="391"/>
      <c r="D1" s="391"/>
      <c r="E1" s="391"/>
      <c r="F1" s="391"/>
      <c r="G1" s="391"/>
      <c r="H1" s="391"/>
      <c r="I1" s="391"/>
      <c r="J1" s="391"/>
    </row>
    <row r="2" spans="1:27" ht="15.75" thickBot="1" x14ac:dyDescent="0.3">
      <c r="AA2">
        <v>1</v>
      </c>
    </row>
    <row r="3" spans="1:27" x14ac:dyDescent="0.25">
      <c r="B3" s="6" t="s">
        <v>11</v>
      </c>
      <c r="C3" s="28" t="str">
        <f>'RR HoC 5x5'!C3</f>
        <v>1 SiO2</v>
      </c>
      <c r="D3" s="28" t="str">
        <f>'RR HoC 5x5'!D3</f>
        <v>2 WBV</v>
      </c>
      <c r="E3" s="28" t="str">
        <f>'RR HoC 5x5'!E3</f>
        <v>3 Noise</v>
      </c>
      <c r="F3" s="28" t="str">
        <f>'RR HoC 5x5'!F3</f>
        <v>Hazard 4</v>
      </c>
      <c r="G3" s="28" t="str">
        <f>'RR HoC 5x5'!G3</f>
        <v>Hazard 5</v>
      </c>
      <c r="I3" s="178" t="s">
        <v>129</v>
      </c>
      <c r="J3" s="179" t="s">
        <v>131</v>
      </c>
      <c r="K3" s="180" t="s">
        <v>138</v>
      </c>
      <c r="AA3">
        <v>2</v>
      </c>
    </row>
    <row r="4" spans="1:27" x14ac:dyDescent="0.25">
      <c r="B4" s="8" t="s">
        <v>14</v>
      </c>
      <c r="C4" s="20">
        <f>'RR HoC 5x5'!C4</f>
        <v>5</v>
      </c>
      <c r="D4" s="20">
        <f>'RR HoC 5x5'!D4</f>
        <v>4</v>
      </c>
      <c r="E4" s="20">
        <f>'RR HoC 5x5'!E4</f>
        <v>4</v>
      </c>
      <c r="F4" s="20">
        <f>'RR HoC 5x5'!F4</f>
        <v>0</v>
      </c>
      <c r="G4" s="20">
        <f>'RR HoC 5x5'!G4</f>
        <v>0</v>
      </c>
      <c r="I4" s="181" t="s">
        <v>130</v>
      </c>
      <c r="J4" s="189" t="s">
        <v>143</v>
      </c>
      <c r="K4" s="182" t="s">
        <v>139</v>
      </c>
      <c r="AA4">
        <v>3</v>
      </c>
    </row>
    <row r="5" spans="1:27" x14ac:dyDescent="0.25">
      <c r="B5" s="3" t="s">
        <v>199</v>
      </c>
      <c r="C5" s="20">
        <f>'RR HoC 5x5'!C5</f>
        <v>3</v>
      </c>
      <c r="D5" s="20">
        <f>'RR HoC 5x5'!D5</f>
        <v>3</v>
      </c>
      <c r="E5" s="20">
        <f>'RR HoC 5x5'!E5</f>
        <v>3</v>
      </c>
      <c r="F5" s="20">
        <f>'RR HoC 5x5'!F5</f>
        <v>0</v>
      </c>
      <c r="G5" s="20">
        <f>'RR HoC 5x5'!G5</f>
        <v>0</v>
      </c>
      <c r="I5" s="183" t="s">
        <v>132</v>
      </c>
      <c r="J5" s="190" t="s">
        <v>137</v>
      </c>
      <c r="K5" s="184" t="s">
        <v>140</v>
      </c>
      <c r="AA5">
        <v>4</v>
      </c>
    </row>
    <row r="6" spans="1:27" x14ac:dyDescent="0.25">
      <c r="B6" s="8" t="s">
        <v>16</v>
      </c>
      <c r="C6" s="29">
        <f>C4*C5</f>
        <v>15</v>
      </c>
      <c r="D6" s="29">
        <f t="shared" ref="D6:G6" si="0">D4*D5</f>
        <v>12</v>
      </c>
      <c r="E6" s="29">
        <f t="shared" si="0"/>
        <v>12</v>
      </c>
      <c r="F6" s="29">
        <f t="shared" si="0"/>
        <v>0</v>
      </c>
      <c r="G6" s="29">
        <f t="shared" si="0"/>
        <v>0</v>
      </c>
      <c r="I6" s="185" t="s">
        <v>133</v>
      </c>
      <c r="J6" s="191" t="s">
        <v>136</v>
      </c>
      <c r="K6" s="186" t="s">
        <v>141</v>
      </c>
    </row>
    <row r="7" spans="1:27" ht="15.75" thickBot="1" x14ac:dyDescent="0.3">
      <c r="B7" s="9" t="s">
        <v>25</v>
      </c>
      <c r="C7" s="30">
        <f>'RR HoC 5x5'!C7</f>
        <v>0.6</v>
      </c>
      <c r="D7" s="30">
        <f>'RR HoC 5x5'!D7</f>
        <v>0.5</v>
      </c>
      <c r="E7" s="30">
        <f>'RR HoC 5x5'!E7</f>
        <v>0.5</v>
      </c>
      <c r="F7" s="30">
        <f>'RR HoC 5x5'!F7</f>
        <v>1</v>
      </c>
      <c r="G7" s="30">
        <f>'RR HoC 5x5'!G7</f>
        <v>1</v>
      </c>
      <c r="I7" s="187" t="s">
        <v>134</v>
      </c>
      <c r="J7" s="192" t="s">
        <v>135</v>
      </c>
      <c r="K7" s="188" t="s">
        <v>142</v>
      </c>
    </row>
    <row r="8" spans="1:27" x14ac:dyDescent="0.25">
      <c r="B8" s="8" t="s">
        <v>26</v>
      </c>
      <c r="C8" s="29">
        <f t="shared" ref="C8:G8" si="1">C6*C7</f>
        <v>9</v>
      </c>
      <c r="D8" s="29">
        <f t="shared" si="1"/>
        <v>6</v>
      </c>
      <c r="E8" s="29">
        <f t="shared" si="1"/>
        <v>6</v>
      </c>
      <c r="F8" s="29">
        <f t="shared" si="1"/>
        <v>0</v>
      </c>
      <c r="G8" s="29">
        <f t="shared" si="1"/>
        <v>0</v>
      </c>
    </row>
    <row r="9" spans="1:27" x14ac:dyDescent="0.25">
      <c r="B9" s="9" t="s">
        <v>27</v>
      </c>
      <c r="C9" s="31">
        <f>(C6-C8)/C6</f>
        <v>0.4</v>
      </c>
      <c r="D9" s="31">
        <f t="shared" ref="D9:G9" si="2">(D6-D8)/D6</f>
        <v>0.5</v>
      </c>
      <c r="E9" s="31">
        <f t="shared" si="2"/>
        <v>0.5</v>
      </c>
      <c r="F9" s="31" t="e">
        <f t="shared" si="2"/>
        <v>#DIV/0!</v>
      </c>
      <c r="G9" s="31" t="e">
        <f t="shared" si="2"/>
        <v>#DIV/0!</v>
      </c>
    </row>
    <row r="10" spans="1:27" ht="15.75" thickBot="1" x14ac:dyDescent="0.3">
      <c r="B10" s="14" t="s">
        <v>28</v>
      </c>
      <c r="C10" s="32">
        <f>1-C9</f>
        <v>0.6</v>
      </c>
      <c r="D10" s="32">
        <f t="shared" ref="D10:G10" si="3">1-D9</f>
        <v>0.5</v>
      </c>
      <c r="E10" s="32">
        <f t="shared" si="3"/>
        <v>0.5</v>
      </c>
      <c r="F10" s="32" t="e">
        <f t="shared" si="3"/>
        <v>#DIV/0!</v>
      </c>
      <c r="G10" s="32" t="e">
        <f t="shared" si="3"/>
        <v>#DIV/0!</v>
      </c>
    </row>
    <row r="12" spans="1:27" x14ac:dyDescent="0.25">
      <c r="A12" s="415" t="s">
        <v>30</v>
      </c>
      <c r="B12" s="415"/>
      <c r="C12" s="415"/>
      <c r="D12" s="415"/>
      <c r="E12" s="415"/>
      <c r="F12" s="415"/>
      <c r="G12" s="415"/>
      <c r="H12" s="415"/>
    </row>
    <row r="13" spans="1:27" x14ac:dyDescent="0.25">
      <c r="A13" s="415"/>
      <c r="B13" s="415"/>
      <c r="C13" s="415"/>
      <c r="D13" s="415"/>
      <c r="E13" s="415"/>
      <c r="F13" s="415"/>
      <c r="G13" s="415"/>
      <c r="H13" s="415"/>
    </row>
    <row r="14" spans="1:27" x14ac:dyDescent="0.25">
      <c r="A14" s="389"/>
      <c r="B14" s="389"/>
      <c r="C14" s="416"/>
      <c r="D14" s="419" t="s">
        <v>31</v>
      </c>
      <c r="E14" s="419"/>
      <c r="F14" s="419"/>
      <c r="G14" s="419"/>
      <c r="H14" s="419"/>
    </row>
    <row r="15" spans="1:27" ht="140.25" x14ac:dyDescent="0.25">
      <c r="A15" s="389"/>
      <c r="B15" s="389"/>
      <c r="C15" s="416"/>
      <c r="D15" s="21" t="s">
        <v>32</v>
      </c>
      <c r="E15" s="21" t="s">
        <v>33</v>
      </c>
      <c r="F15" s="21" t="s">
        <v>34</v>
      </c>
      <c r="G15" s="21" t="s">
        <v>35</v>
      </c>
      <c r="H15" s="21" t="s">
        <v>36</v>
      </c>
    </row>
    <row r="16" spans="1:27" x14ac:dyDescent="0.25">
      <c r="A16" s="417"/>
      <c r="B16" s="417"/>
      <c r="C16" s="418"/>
      <c r="D16" s="22">
        <v>1</v>
      </c>
      <c r="E16" s="22">
        <v>2</v>
      </c>
      <c r="F16" s="22">
        <v>3</v>
      </c>
      <c r="G16" s="22">
        <v>4</v>
      </c>
      <c r="H16" s="22">
        <v>5</v>
      </c>
    </row>
    <row r="17" spans="1:8" ht="49.9" customHeight="1" x14ac:dyDescent="0.25">
      <c r="A17" s="420" t="s">
        <v>37</v>
      </c>
      <c r="B17" s="23" t="s">
        <v>38</v>
      </c>
      <c r="C17" s="21">
        <v>5</v>
      </c>
      <c r="D17" s="24">
        <v>5</v>
      </c>
      <c r="E17" s="25">
        <v>10</v>
      </c>
      <c r="F17" s="26">
        <v>15</v>
      </c>
      <c r="G17" s="26">
        <v>20</v>
      </c>
      <c r="H17" s="26">
        <v>25</v>
      </c>
    </row>
    <row r="18" spans="1:8" ht="49.9" customHeight="1" x14ac:dyDescent="0.25">
      <c r="A18" s="420"/>
      <c r="B18" s="21" t="s">
        <v>39</v>
      </c>
      <c r="C18" s="21">
        <v>4</v>
      </c>
      <c r="D18" s="27">
        <v>4</v>
      </c>
      <c r="E18" s="24">
        <v>8</v>
      </c>
      <c r="F18" s="25">
        <v>12</v>
      </c>
      <c r="G18" s="26">
        <v>16</v>
      </c>
      <c r="H18" s="26">
        <v>20</v>
      </c>
    </row>
    <row r="19" spans="1:8" ht="49.9" customHeight="1" x14ac:dyDescent="0.25">
      <c r="A19" s="420"/>
      <c r="B19" s="23" t="s">
        <v>40</v>
      </c>
      <c r="C19" s="21">
        <v>3</v>
      </c>
      <c r="D19" s="27">
        <v>3</v>
      </c>
      <c r="E19" s="24">
        <v>6</v>
      </c>
      <c r="F19" s="25">
        <v>9</v>
      </c>
      <c r="G19" s="25">
        <v>12</v>
      </c>
      <c r="H19" s="26">
        <v>15</v>
      </c>
    </row>
    <row r="20" spans="1:8" ht="49.9" customHeight="1" x14ac:dyDescent="0.25">
      <c r="A20" s="420"/>
      <c r="B20" s="23" t="s">
        <v>41</v>
      </c>
      <c r="C20" s="21">
        <v>2</v>
      </c>
      <c r="D20" s="27">
        <v>2</v>
      </c>
      <c r="E20" s="27">
        <v>4</v>
      </c>
      <c r="F20" s="24">
        <v>6</v>
      </c>
      <c r="G20" s="24">
        <v>8</v>
      </c>
      <c r="H20" s="25">
        <v>10</v>
      </c>
    </row>
    <row r="21" spans="1:8" ht="49.9" customHeight="1" x14ac:dyDescent="0.25">
      <c r="A21" s="420"/>
      <c r="B21" s="23" t="s">
        <v>42</v>
      </c>
      <c r="C21" s="21">
        <v>1</v>
      </c>
      <c r="D21" s="27">
        <v>1</v>
      </c>
      <c r="E21" s="27">
        <v>2</v>
      </c>
      <c r="F21" s="27">
        <v>3</v>
      </c>
      <c r="G21" s="27">
        <v>4</v>
      </c>
      <c r="H21" s="24">
        <v>5</v>
      </c>
    </row>
    <row r="27" spans="1:8" s="220" customFormat="1" x14ac:dyDescent="0.25">
      <c r="A27" s="220" t="s">
        <v>192</v>
      </c>
    </row>
    <row r="28" spans="1:8" s="220" customFormat="1" x14ac:dyDescent="0.25">
      <c r="A28" s="297" t="s">
        <v>193</v>
      </c>
      <c r="B28" s="297"/>
      <c r="C28" s="297"/>
      <c r="D28" s="297"/>
      <c r="E28" s="297"/>
      <c r="F28" s="297"/>
    </row>
    <row r="29" spans="1:8" s="220" customFormat="1" x14ac:dyDescent="0.25">
      <c r="A29" s="220" t="s">
        <v>49</v>
      </c>
    </row>
    <row r="30" spans="1:8" s="220" customFormat="1" x14ac:dyDescent="0.25">
      <c r="A30" s="298" t="s">
        <v>194</v>
      </c>
      <c r="B30" s="298"/>
      <c r="C30" s="298"/>
    </row>
  </sheetData>
  <mergeCells count="7">
    <mergeCell ref="A30:C30"/>
    <mergeCell ref="A1:J1"/>
    <mergeCell ref="A12:H13"/>
    <mergeCell ref="A14:C16"/>
    <mergeCell ref="D14:H14"/>
    <mergeCell ref="A17:A21"/>
    <mergeCell ref="A28:F28"/>
  </mergeCells>
  <conditionalFormatting sqref="C6:G6">
    <cfRule type="expression" dxfId="9" priority="5" stopIfTrue="1">
      <formula>IF(C6&lt;=4,1,0)</formula>
    </cfRule>
    <cfRule type="expression" dxfId="8" priority="6" stopIfTrue="1">
      <formula>IF(C6&lt;=8,1,0)</formula>
    </cfRule>
    <cfRule type="expression" dxfId="7" priority="7" stopIfTrue="1">
      <formula>IF(C6&lt;15,1,0)</formula>
    </cfRule>
    <cfRule type="expression" dxfId="6" priority="8" stopIfTrue="1">
      <formula>IF(C6&lt;=25,1,0)</formula>
    </cfRule>
  </conditionalFormatting>
  <conditionalFormatting sqref="C8:G8">
    <cfRule type="expression" dxfId="5" priority="1" stopIfTrue="1">
      <formula>IF(C8&lt;=4,1,0)</formula>
    </cfRule>
    <cfRule type="expression" dxfId="4" priority="2" stopIfTrue="1">
      <formula>IF(C8&lt;=8,1,0)</formula>
    </cfRule>
    <cfRule type="expression" dxfId="3" priority="3" stopIfTrue="1">
      <formula>IF(C8&lt;15,1,0)</formula>
    </cfRule>
    <cfRule type="expression" dxfId="2" priority="4" stopIfTrue="1">
      <formula>IF(C8&lt;=25,1,0)</formula>
    </cfRule>
  </conditionalFormatting>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52E48-56CE-4EF2-ADDC-64F6028B335D}">
  <dimension ref="A1:O30"/>
  <sheetViews>
    <sheetView showGridLines="0" zoomScale="110" zoomScaleNormal="110" workbookViewId="0">
      <selection sqref="A1:F1"/>
    </sheetView>
  </sheetViews>
  <sheetFormatPr defaultColWidth="9.140625" defaultRowHeight="12.75" x14ac:dyDescent="0.2"/>
  <cols>
    <col min="1" max="1" width="2.5703125" style="195" customWidth="1"/>
    <col min="2" max="2" width="27.42578125" style="195" customWidth="1"/>
    <col min="3" max="3" width="18" style="195" customWidth="1"/>
    <col min="4" max="4" width="16.42578125" style="195" customWidth="1"/>
    <col min="5" max="5" width="25.42578125" style="195" customWidth="1"/>
    <col min="6" max="6" width="13.7109375" style="195" customWidth="1"/>
    <col min="7" max="7" width="2.7109375" style="195" customWidth="1"/>
    <col min="8" max="8" width="33" style="195" customWidth="1"/>
    <col min="9" max="9" width="11.140625" style="195" bestFit="1" customWidth="1"/>
    <col min="10" max="10" width="19" style="195" customWidth="1"/>
    <col min="11" max="16384" width="9.140625" style="195"/>
  </cols>
  <sheetData>
    <row r="1" spans="1:10" ht="20.25" x14ac:dyDescent="0.3">
      <c r="A1" s="422" t="s">
        <v>241</v>
      </c>
      <c r="B1" s="422"/>
      <c r="C1" s="422"/>
      <c r="D1" s="422"/>
      <c r="E1" s="422"/>
      <c r="F1" s="422"/>
      <c r="G1" s="194"/>
      <c r="H1" s="194"/>
    </row>
    <row r="2" spans="1:10" ht="20.25" x14ac:dyDescent="0.3">
      <c r="A2" s="194"/>
      <c r="B2" s="194"/>
      <c r="C2" s="194"/>
      <c r="D2" s="194"/>
      <c r="E2" s="194"/>
      <c r="F2" s="194"/>
      <c r="G2" s="194"/>
      <c r="H2" s="194"/>
    </row>
    <row r="3" spans="1:10" ht="21" x14ac:dyDescent="0.35">
      <c r="C3" s="423" t="s">
        <v>146</v>
      </c>
      <c r="D3" s="196" t="s">
        <v>147</v>
      </c>
      <c r="E3" s="197"/>
    </row>
    <row r="4" spans="1:10" ht="21" x14ac:dyDescent="0.35">
      <c r="B4" s="221"/>
      <c r="C4" s="424"/>
      <c r="D4" s="198" t="s">
        <v>148</v>
      </c>
      <c r="E4" s="197"/>
    </row>
    <row r="5" spans="1:10" x14ac:dyDescent="0.2">
      <c r="H5" s="199" t="s">
        <v>149</v>
      </c>
      <c r="I5" s="200" t="s">
        <v>150</v>
      </c>
    </row>
    <row r="6" spans="1:10" x14ac:dyDescent="0.2">
      <c r="B6" s="425" t="s">
        <v>151</v>
      </c>
      <c r="C6" s="425"/>
      <c r="D6" s="201"/>
      <c r="E6" s="426" t="s">
        <v>152</v>
      </c>
      <c r="F6" s="426"/>
      <c r="H6" s="200" t="s">
        <v>177</v>
      </c>
      <c r="I6" s="202">
        <v>365000</v>
      </c>
      <c r="J6" s="195" t="s">
        <v>179</v>
      </c>
    </row>
    <row r="7" spans="1:10" x14ac:dyDescent="0.2">
      <c r="B7" s="222" t="s">
        <v>181</v>
      </c>
      <c r="C7" s="203">
        <v>0</v>
      </c>
      <c r="D7" s="204"/>
      <c r="E7" s="205" t="s">
        <v>181</v>
      </c>
      <c r="F7" s="203">
        <v>50000</v>
      </c>
      <c r="H7" s="200" t="s">
        <v>178</v>
      </c>
      <c r="I7" s="202">
        <v>49640</v>
      </c>
      <c r="J7" s="195" t="s">
        <v>180</v>
      </c>
    </row>
    <row r="8" spans="1:10" x14ac:dyDescent="0.2">
      <c r="B8" s="222" t="s">
        <v>182</v>
      </c>
      <c r="C8" s="203">
        <v>0</v>
      </c>
      <c r="D8" s="204"/>
      <c r="E8" s="205" t="s">
        <v>182</v>
      </c>
      <c r="F8" s="203">
        <v>35000</v>
      </c>
      <c r="H8" s="200" t="s">
        <v>189</v>
      </c>
      <c r="I8" s="202">
        <v>36500</v>
      </c>
      <c r="J8" s="221" t="s">
        <v>180</v>
      </c>
    </row>
    <row r="9" spans="1:10" x14ac:dyDescent="0.2">
      <c r="B9" s="222" t="s">
        <v>190</v>
      </c>
      <c r="C9" s="203">
        <v>49640</v>
      </c>
      <c r="D9" s="204"/>
      <c r="E9" s="205" t="s">
        <v>191</v>
      </c>
      <c r="F9" s="203">
        <v>124100</v>
      </c>
      <c r="H9" s="200"/>
      <c r="I9" s="202"/>
    </row>
    <row r="10" spans="1:10" x14ac:dyDescent="0.2">
      <c r="B10" s="222" t="s">
        <v>183</v>
      </c>
      <c r="C10" s="203">
        <v>15000</v>
      </c>
      <c r="D10" s="204"/>
      <c r="E10" s="205" t="s">
        <v>183</v>
      </c>
      <c r="F10" s="203">
        <v>50000</v>
      </c>
      <c r="H10" s="200"/>
      <c r="I10" s="202"/>
    </row>
    <row r="11" spans="1:10" x14ac:dyDescent="0.2">
      <c r="B11" s="222" t="s">
        <v>185</v>
      </c>
      <c r="C11" s="203">
        <v>11680</v>
      </c>
      <c r="D11" s="204"/>
      <c r="E11" s="205" t="s">
        <v>186</v>
      </c>
      <c r="F11" s="203">
        <v>46720</v>
      </c>
      <c r="H11" s="200"/>
      <c r="I11" s="202"/>
    </row>
    <row r="12" spans="1:10" ht="13.5" thickBot="1" x14ac:dyDescent="0.25">
      <c r="B12" s="222" t="s">
        <v>184</v>
      </c>
      <c r="C12" s="203"/>
      <c r="D12" s="204"/>
      <c r="E12" s="205" t="s">
        <v>184</v>
      </c>
      <c r="F12" s="203"/>
      <c r="H12" s="219"/>
      <c r="I12" s="202"/>
    </row>
    <row r="13" spans="1:10" hidden="1" x14ac:dyDescent="0.2">
      <c r="B13" s="206" t="s">
        <v>153</v>
      </c>
      <c r="C13" s="203"/>
      <c r="D13" s="204"/>
      <c r="E13" s="205" t="s">
        <v>154</v>
      </c>
      <c r="F13" s="203"/>
      <c r="H13" s="200"/>
      <c r="I13" s="202"/>
    </row>
    <row r="14" spans="1:10" ht="12.75" hidden="1" customHeight="1" x14ac:dyDescent="0.2">
      <c r="B14" s="206" t="s">
        <v>155</v>
      </c>
      <c r="C14" s="203"/>
      <c r="D14" s="204"/>
      <c r="E14" s="205" t="s">
        <v>156</v>
      </c>
      <c r="F14" s="203"/>
      <c r="H14" s="200"/>
      <c r="I14" s="202"/>
    </row>
    <row r="15" spans="1:10" hidden="1" x14ac:dyDescent="0.2">
      <c r="B15" s="206" t="s">
        <v>157</v>
      </c>
      <c r="C15" s="203"/>
      <c r="D15" s="204"/>
      <c r="E15" s="205" t="s">
        <v>158</v>
      </c>
      <c r="F15" s="203"/>
      <c r="H15" s="200"/>
      <c r="I15" s="202"/>
    </row>
    <row r="16" spans="1:10" ht="13.5" hidden="1" thickBot="1" x14ac:dyDescent="0.25">
      <c r="B16" s="206" t="s">
        <v>159</v>
      </c>
      <c r="C16" s="207"/>
      <c r="D16" s="204"/>
      <c r="E16" s="205" t="s">
        <v>160</v>
      </c>
      <c r="F16" s="207"/>
      <c r="H16" s="200"/>
      <c r="I16" s="202"/>
    </row>
    <row r="17" spans="1:15" ht="20.25" thickBot="1" x14ac:dyDescent="0.4">
      <c r="B17" s="208" t="s">
        <v>161</v>
      </c>
      <c r="C17" s="209">
        <f>SUM(C7:C16)</f>
        <v>76320</v>
      </c>
      <c r="D17" s="210"/>
      <c r="E17" s="208" t="s">
        <v>162</v>
      </c>
      <c r="F17" s="211">
        <f>SUM(F7:F16)</f>
        <v>305820</v>
      </c>
      <c r="H17" s="212" t="s">
        <v>163</v>
      </c>
      <c r="I17" s="213">
        <f>SUM(I6:I16)</f>
        <v>451140</v>
      </c>
    </row>
    <row r="19" spans="1:15" ht="21.75" thickBot="1" x14ac:dyDescent="0.25">
      <c r="B19" s="431" t="s">
        <v>167</v>
      </c>
      <c r="C19" s="432"/>
      <c r="D19" s="214">
        <f>F17-C17</f>
        <v>229500</v>
      </c>
    </row>
    <row r="21" spans="1:15" x14ac:dyDescent="0.2">
      <c r="C21" s="427" t="s">
        <v>164</v>
      </c>
      <c r="D21" s="428">
        <f>(C17-F17)/F17</f>
        <v>-0.75044143613890524</v>
      </c>
      <c r="E21" s="428" t="s">
        <v>165</v>
      </c>
      <c r="F21" s="429">
        <f>D21</f>
        <v>-0.75044143613890524</v>
      </c>
    </row>
    <row r="22" spans="1:15" x14ac:dyDescent="0.2">
      <c r="C22" s="427"/>
      <c r="D22" s="428"/>
      <c r="E22" s="428"/>
      <c r="F22" s="430"/>
    </row>
    <row r="23" spans="1:15" x14ac:dyDescent="0.2">
      <c r="D23" s="433" t="s">
        <v>274</v>
      </c>
      <c r="E23" s="433"/>
      <c r="F23" s="433"/>
    </row>
    <row r="25" spans="1:15" x14ac:dyDescent="0.2">
      <c r="A25" s="421" t="s">
        <v>166</v>
      </c>
      <c r="B25" s="421"/>
      <c r="C25" s="421"/>
      <c r="D25" s="421"/>
      <c r="E25" s="421"/>
      <c r="F25" s="421"/>
    </row>
    <row r="26" spans="1:15" x14ac:dyDescent="0.2">
      <c r="D26" s="210"/>
    </row>
    <row r="27" spans="1:15" s="220" customFormat="1" ht="15" x14ac:dyDescent="0.25">
      <c r="A27" s="297" t="s">
        <v>270</v>
      </c>
      <c r="B27" s="297"/>
      <c r="C27" s="297"/>
      <c r="D27" s="297"/>
      <c r="E27" s="297"/>
      <c r="F27" s="297"/>
      <c r="G27" s="297"/>
      <c r="H27" s="297"/>
      <c r="I27" s="297"/>
      <c r="J27" s="297"/>
      <c r="K27" s="297"/>
      <c r="L27" s="297"/>
      <c r="M27" s="297"/>
      <c r="N27" s="297"/>
      <c r="O27" s="297"/>
    </row>
    <row r="28" spans="1:15" s="220" customFormat="1" ht="15" x14ac:dyDescent="0.25">
      <c r="A28" s="297" t="s">
        <v>275</v>
      </c>
      <c r="B28" s="297"/>
      <c r="C28" s="297"/>
      <c r="D28" s="297"/>
      <c r="E28" s="297"/>
      <c r="F28" s="297"/>
    </row>
    <row r="29" spans="1:15" s="220" customFormat="1" ht="15" x14ac:dyDescent="0.25">
      <c r="A29" s="220" t="s">
        <v>49</v>
      </c>
    </row>
    <row r="30" spans="1:15" s="220" customFormat="1" ht="15" x14ac:dyDescent="0.25">
      <c r="A30" s="298" t="s">
        <v>281</v>
      </c>
      <c r="B30" s="298"/>
      <c r="C30" s="298"/>
    </row>
  </sheetData>
  <mergeCells count="14">
    <mergeCell ref="A30:C30"/>
    <mergeCell ref="A28:F28"/>
    <mergeCell ref="A25:F25"/>
    <mergeCell ref="A1:F1"/>
    <mergeCell ref="C3:C4"/>
    <mergeCell ref="B6:C6"/>
    <mergeCell ref="E6:F6"/>
    <mergeCell ref="C21:C22"/>
    <mergeCell ref="D21:D22"/>
    <mergeCell ref="E21:E22"/>
    <mergeCell ref="F21:F22"/>
    <mergeCell ref="B19:C19"/>
    <mergeCell ref="A27:O27"/>
    <mergeCell ref="D23:F23"/>
  </mergeCells>
  <conditionalFormatting sqref="D19">
    <cfRule type="cellIs" dxfId="1" priority="1" operator="greaterThan">
      <formula>0</formula>
    </cfRule>
    <cfRule type="cellIs" dxfId="0" priority="2" operator="lessThan">
      <formula>0</formula>
    </cfRule>
  </conditionalFormatting>
  <hyperlinks>
    <hyperlink ref="A25:F25" r:id="rId1" display="ROI definition - Investopedia" xr:uid="{FB2EFB84-2683-48A1-9596-E0FD505B99D2}"/>
  </hyperlinks>
  <pageMargins left="0.75" right="0.75" top="1" bottom="1" header="0.5" footer="0.5"/>
  <pageSetup orientation="portrait" verticalDpi="0" r:id="rId2"/>
  <headerFooter alignWithMargins="0"/>
  <drawing r:id="rId3"/>
  <legacyDrawing r:id="rId4"/>
  <oleObjects>
    <mc:AlternateContent xmlns:mc="http://schemas.openxmlformats.org/markup-compatibility/2006">
      <mc:Choice Requires="x14">
        <oleObject progId="Equation.3" shapeId="16385" r:id="rId5">
          <objectPr defaultSize="0" autoPict="0" r:id="rId6">
            <anchor moveWithCells="1" sizeWithCells="1">
              <from>
                <xdr:col>1</xdr:col>
                <xdr:colOff>57150</xdr:colOff>
                <xdr:row>19</xdr:row>
                <xdr:rowOff>104775</xdr:rowOff>
              </from>
              <to>
                <xdr:col>2</xdr:col>
                <xdr:colOff>0</xdr:colOff>
                <xdr:row>22</xdr:row>
                <xdr:rowOff>95250</xdr:rowOff>
              </to>
            </anchor>
          </objectPr>
        </oleObject>
      </mc:Choice>
      <mc:Fallback>
        <oleObject progId="Equation.3" shapeId="16385"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rgb="FF000099"/>
  </sheetPr>
  <dimension ref="A1:W39"/>
  <sheetViews>
    <sheetView showGridLines="0" zoomScale="90" zoomScaleNormal="90" workbookViewId="0"/>
  </sheetViews>
  <sheetFormatPr defaultColWidth="8.85546875" defaultRowHeight="15" x14ac:dyDescent="0.25"/>
  <cols>
    <col min="1" max="1" width="12" style="33" customWidth="1"/>
    <col min="2" max="2" width="3.140625" style="33" customWidth="1"/>
    <col min="3" max="3" width="8.28515625" style="33" customWidth="1"/>
    <col min="4" max="4" width="8.140625" style="33" customWidth="1"/>
    <col min="5" max="5" width="12.42578125" style="33" bestFit="1" customWidth="1"/>
    <col min="6" max="6" width="17.140625" style="33" customWidth="1"/>
    <col min="7" max="10" width="13.42578125" style="33" bestFit="1" customWidth="1"/>
    <col min="11" max="12" width="14" style="33" customWidth="1"/>
    <col min="13" max="13" width="14" style="33" hidden="1" customWidth="1"/>
    <col min="14" max="22" width="13.42578125" style="33" hidden="1" customWidth="1"/>
    <col min="23" max="23" width="12.42578125" style="33" hidden="1" customWidth="1"/>
    <col min="24" max="16384" width="8.85546875" style="33"/>
  </cols>
  <sheetData>
    <row r="1" spans="1:23" ht="33" customHeight="1" x14ac:dyDescent="0.25"/>
    <row r="2" spans="1:23" ht="18" customHeight="1" x14ac:dyDescent="0.25"/>
    <row r="3" spans="1:23" s="220" customFormat="1" ht="18" customHeight="1" x14ac:dyDescent="0.25"/>
    <row r="5" spans="1:23" s="220" customFormat="1" ht="22.9" customHeight="1" thickBot="1" x14ac:dyDescent="0.3">
      <c r="E5" s="440" t="s">
        <v>188</v>
      </c>
      <c r="F5" s="440"/>
      <c r="G5" s="440"/>
      <c r="H5" s="440"/>
      <c r="I5" s="440"/>
      <c r="J5" s="440"/>
    </row>
    <row r="6" spans="1:23" x14ac:dyDescent="0.25">
      <c r="A6" s="35" t="s">
        <v>51</v>
      </c>
      <c r="C6" s="36"/>
      <c r="D6" s="37"/>
      <c r="E6" s="37"/>
      <c r="F6" s="38" t="s">
        <v>52</v>
      </c>
      <c r="G6" s="38" t="s">
        <v>53</v>
      </c>
      <c r="H6" s="38" t="s">
        <v>54</v>
      </c>
      <c r="I6" s="38" t="s">
        <v>55</v>
      </c>
      <c r="J6" s="38" t="s">
        <v>56</v>
      </c>
      <c r="K6" s="39" t="s">
        <v>57</v>
      </c>
      <c r="L6" s="40"/>
      <c r="M6" s="41"/>
      <c r="N6" s="42" t="s">
        <v>58</v>
      </c>
      <c r="O6" s="42" t="s">
        <v>59</v>
      </c>
      <c r="P6" s="42" t="s">
        <v>60</v>
      </c>
      <c r="Q6" s="42" t="s">
        <v>61</v>
      </c>
      <c r="R6" s="42" t="s">
        <v>62</v>
      </c>
      <c r="S6" s="42" t="s">
        <v>63</v>
      </c>
      <c r="T6" s="42" t="s">
        <v>64</v>
      </c>
      <c r="U6" s="42" t="s">
        <v>65</v>
      </c>
      <c r="V6" s="42" t="s">
        <v>66</v>
      </c>
      <c r="W6" s="43" t="s">
        <v>67</v>
      </c>
    </row>
    <row r="7" spans="1:23" x14ac:dyDescent="0.25">
      <c r="C7" s="441" t="s">
        <v>168</v>
      </c>
      <c r="D7" s="442"/>
      <c r="E7" s="442"/>
      <c r="F7" s="44"/>
      <c r="G7" s="44" t="s">
        <v>68</v>
      </c>
      <c r="H7" s="44"/>
      <c r="I7" s="44"/>
      <c r="J7" s="44"/>
      <c r="K7" s="45"/>
      <c r="L7" s="34"/>
      <c r="M7" s="34"/>
    </row>
    <row r="8" spans="1:23" x14ac:dyDescent="0.25">
      <c r="A8" s="46">
        <v>0.05</v>
      </c>
      <c r="C8" s="445" t="s">
        <v>187</v>
      </c>
      <c r="D8" s="437"/>
      <c r="E8" s="48"/>
      <c r="F8" s="49">
        <f>'CBA ROI'!I17</f>
        <v>451140</v>
      </c>
      <c r="G8" s="50">
        <v>87000</v>
      </c>
      <c r="H8" s="50">
        <f>G8*(1+$A$8)</f>
        <v>91350</v>
      </c>
      <c r="I8" s="50">
        <f t="shared" ref="I8:K8" si="0">H8*(1+$A$8)</f>
        <v>95917.5</v>
      </c>
      <c r="J8" s="50">
        <f t="shared" si="0"/>
        <v>100713.375</v>
      </c>
      <c r="K8" s="50">
        <f t="shared" si="0"/>
        <v>105749.04375000001</v>
      </c>
      <c r="L8" s="51"/>
      <c r="M8" s="52"/>
      <c r="N8" s="53">
        <v>0</v>
      </c>
      <c r="O8" s="53">
        <v>0</v>
      </c>
      <c r="P8" s="53">
        <v>0</v>
      </c>
      <c r="Q8" s="54">
        <v>0</v>
      </c>
      <c r="R8" s="55">
        <v>0</v>
      </c>
      <c r="S8" s="53">
        <v>0</v>
      </c>
      <c r="T8" s="53">
        <v>0</v>
      </c>
      <c r="U8" s="53">
        <v>0</v>
      </c>
      <c r="V8" s="54">
        <v>0</v>
      </c>
      <c r="W8" s="56">
        <v>36100000</v>
      </c>
    </row>
    <row r="9" spans="1:23" x14ac:dyDescent="0.25">
      <c r="C9" s="443" t="s">
        <v>69</v>
      </c>
      <c r="D9" s="444"/>
      <c r="E9" s="444"/>
      <c r="F9" s="57">
        <f t="shared" ref="F9:K9" si="1">SUM(F8:F8)</f>
        <v>451140</v>
      </c>
      <c r="G9" s="57">
        <f t="shared" si="1"/>
        <v>87000</v>
      </c>
      <c r="H9" s="57">
        <f t="shared" si="1"/>
        <v>91350</v>
      </c>
      <c r="I9" s="57">
        <f t="shared" si="1"/>
        <v>95917.5</v>
      </c>
      <c r="J9" s="57">
        <f t="shared" si="1"/>
        <v>100713.375</v>
      </c>
      <c r="K9" s="58">
        <f t="shared" si="1"/>
        <v>105749.04375000001</v>
      </c>
      <c r="L9" s="59"/>
      <c r="M9" s="59"/>
    </row>
    <row r="10" spans="1:23" x14ac:dyDescent="0.25">
      <c r="C10" s="47"/>
      <c r="D10" s="44"/>
      <c r="E10" s="44"/>
      <c r="F10" s="44"/>
      <c r="G10" s="44"/>
      <c r="H10" s="44"/>
      <c r="I10" s="44"/>
      <c r="J10" s="44"/>
      <c r="K10" s="45"/>
      <c r="L10" s="34"/>
      <c r="M10" s="60"/>
    </row>
    <row r="11" spans="1:23" x14ac:dyDescent="0.25">
      <c r="C11" s="47"/>
      <c r="D11" s="44"/>
      <c r="E11" s="44"/>
      <c r="F11" s="42" t="s">
        <v>52</v>
      </c>
      <c r="G11" s="42" t="s">
        <v>53</v>
      </c>
      <c r="H11" s="42" t="s">
        <v>54</v>
      </c>
      <c r="I11" s="42" t="s">
        <v>55</v>
      </c>
      <c r="J11" s="42" t="s">
        <v>56</v>
      </c>
      <c r="K11" s="61" t="s">
        <v>57</v>
      </c>
      <c r="L11" s="40"/>
      <c r="M11" s="41"/>
      <c r="N11" s="42" t="s">
        <v>58</v>
      </c>
      <c r="O11" s="42" t="s">
        <v>59</v>
      </c>
      <c r="P11" s="42" t="s">
        <v>60</v>
      </c>
      <c r="Q11" s="42" t="s">
        <v>61</v>
      </c>
      <c r="R11" s="42" t="s">
        <v>62</v>
      </c>
      <c r="S11" s="42" t="s">
        <v>63</v>
      </c>
      <c r="T11" s="42" t="s">
        <v>64</v>
      </c>
      <c r="U11" s="42" t="s">
        <v>65</v>
      </c>
      <c r="V11" s="42" t="s">
        <v>66</v>
      </c>
      <c r="W11" s="43" t="s">
        <v>67</v>
      </c>
    </row>
    <row r="12" spans="1:23" x14ac:dyDescent="0.25">
      <c r="C12" s="441" t="s">
        <v>70</v>
      </c>
      <c r="D12" s="442"/>
      <c r="E12" s="442"/>
      <c r="F12" s="44"/>
      <c r="G12" s="44" t="s">
        <v>68</v>
      </c>
      <c r="H12" s="44"/>
      <c r="I12" s="44"/>
      <c r="J12" s="44"/>
      <c r="K12" s="45"/>
      <c r="L12" s="34"/>
      <c r="M12" s="34"/>
    </row>
    <row r="13" spans="1:23" x14ac:dyDescent="0.25">
      <c r="C13" s="47"/>
      <c r="D13" s="44"/>
      <c r="E13" s="62" t="s">
        <v>70</v>
      </c>
      <c r="F13" s="53"/>
      <c r="G13" s="63">
        <f>'CBA ROI'!D19</f>
        <v>229500</v>
      </c>
      <c r="H13" s="63">
        <f>G13+(G13*0.05)</f>
        <v>240975</v>
      </c>
      <c r="I13" s="63">
        <f t="shared" ref="I13:K13" si="2">H13+(H13*0.05)</f>
        <v>253023.75</v>
      </c>
      <c r="J13" s="63">
        <f t="shared" si="2"/>
        <v>265674.9375</v>
      </c>
      <c r="K13" s="64">
        <f t="shared" si="2"/>
        <v>278958.68437500001</v>
      </c>
      <c r="L13" s="65"/>
      <c r="M13" s="66"/>
      <c r="N13" s="63">
        <v>0</v>
      </c>
      <c r="O13" s="63"/>
      <c r="P13" s="63"/>
      <c r="Q13" s="63"/>
      <c r="R13" s="63"/>
      <c r="S13" s="63"/>
      <c r="T13" s="63"/>
      <c r="U13" s="63"/>
      <c r="V13" s="63"/>
      <c r="W13" s="56">
        <f>SUM(G13:V13)</f>
        <v>1268132.371875</v>
      </c>
    </row>
    <row r="14" spans="1:23" x14ac:dyDescent="0.25">
      <c r="C14" s="443" t="s">
        <v>71</v>
      </c>
      <c r="D14" s="444"/>
      <c r="E14" s="444"/>
      <c r="F14" s="57">
        <f t="shared" ref="F14:K14" si="3">SUM(F13:F13)</f>
        <v>0</v>
      </c>
      <c r="G14" s="57">
        <f t="shared" si="3"/>
        <v>229500</v>
      </c>
      <c r="H14" s="57">
        <f t="shared" si="3"/>
        <v>240975</v>
      </c>
      <c r="I14" s="57">
        <f t="shared" si="3"/>
        <v>253023.75</v>
      </c>
      <c r="J14" s="57">
        <f t="shared" si="3"/>
        <v>265674.9375</v>
      </c>
      <c r="K14" s="58">
        <f t="shared" si="3"/>
        <v>278958.68437500001</v>
      </c>
      <c r="L14" s="59"/>
      <c r="M14" s="67"/>
      <c r="N14" s="68">
        <f>SUM(N13:N13)</f>
        <v>0</v>
      </c>
      <c r="O14" s="68"/>
      <c r="P14" s="68"/>
      <c r="Q14" s="68"/>
      <c r="R14" s="68"/>
      <c r="S14" s="68"/>
      <c r="T14" s="68"/>
      <c r="U14" s="68"/>
      <c r="V14" s="68"/>
    </row>
    <row r="15" spans="1:23" x14ac:dyDescent="0.25">
      <c r="C15" s="47"/>
      <c r="D15" s="44"/>
      <c r="E15" s="44"/>
      <c r="F15" s="69" t="s">
        <v>52</v>
      </c>
      <c r="G15" s="69" t="s">
        <v>53</v>
      </c>
      <c r="H15" s="69" t="s">
        <v>54</v>
      </c>
      <c r="I15" s="69" t="s">
        <v>55</v>
      </c>
      <c r="J15" s="69" t="s">
        <v>56</v>
      </c>
      <c r="K15" s="70" t="s">
        <v>57</v>
      </c>
      <c r="L15" s="40"/>
      <c r="M15" s="40"/>
      <c r="N15" s="69" t="s">
        <v>58</v>
      </c>
      <c r="O15" s="69" t="s">
        <v>59</v>
      </c>
      <c r="P15" s="69" t="s">
        <v>60</v>
      </c>
      <c r="Q15" s="69" t="s">
        <v>61</v>
      </c>
      <c r="R15" s="69" t="s">
        <v>62</v>
      </c>
      <c r="S15" s="69" t="s">
        <v>63</v>
      </c>
      <c r="T15" s="69" t="s">
        <v>64</v>
      </c>
      <c r="U15" s="69" t="s">
        <v>65</v>
      </c>
      <c r="V15" s="69" t="s">
        <v>66</v>
      </c>
    </row>
    <row r="16" spans="1:23" x14ac:dyDescent="0.25">
      <c r="C16" s="47"/>
      <c r="D16" s="409" t="s">
        <v>72</v>
      </c>
      <c r="E16" s="395"/>
      <c r="F16" s="71">
        <f t="shared" ref="F16:K16" si="4">F14-F9</f>
        <v>-451140</v>
      </c>
      <c r="G16" s="71">
        <f t="shared" si="4"/>
        <v>142500</v>
      </c>
      <c r="H16" s="71">
        <f t="shared" si="4"/>
        <v>149625</v>
      </c>
      <c r="I16" s="71">
        <f t="shared" si="4"/>
        <v>157106.25</v>
      </c>
      <c r="J16" s="71">
        <f t="shared" si="4"/>
        <v>164961.5625</v>
      </c>
      <c r="K16" s="72">
        <f t="shared" si="4"/>
        <v>173209.640625</v>
      </c>
      <c r="L16" s="73"/>
      <c r="M16" s="74"/>
      <c r="N16" s="71">
        <f t="shared" ref="N16:V16" si="5">N14-N9</f>
        <v>0</v>
      </c>
      <c r="O16" s="71">
        <f t="shared" si="5"/>
        <v>0</v>
      </c>
      <c r="P16" s="71">
        <f t="shared" si="5"/>
        <v>0</v>
      </c>
      <c r="Q16" s="71">
        <f t="shared" si="5"/>
        <v>0</v>
      </c>
      <c r="R16" s="71">
        <f t="shared" si="5"/>
        <v>0</v>
      </c>
      <c r="S16" s="71">
        <f t="shared" si="5"/>
        <v>0</v>
      </c>
      <c r="T16" s="71">
        <f t="shared" si="5"/>
        <v>0</v>
      </c>
      <c r="U16" s="71">
        <f t="shared" si="5"/>
        <v>0</v>
      </c>
      <c r="V16" s="71">
        <f t="shared" si="5"/>
        <v>0</v>
      </c>
      <c r="W16" s="75">
        <f>SUM(G16:V16)</f>
        <v>787402.453125</v>
      </c>
    </row>
    <row r="17" spans="1:22" x14ac:dyDescent="0.25">
      <c r="C17" s="47"/>
      <c r="D17" s="44"/>
      <c r="E17" s="44"/>
      <c r="F17" s="44"/>
      <c r="G17" s="44"/>
      <c r="H17" s="44"/>
      <c r="I17" s="44"/>
      <c r="J17" s="44"/>
      <c r="K17" s="45"/>
      <c r="L17" s="34"/>
      <c r="M17" s="60"/>
    </row>
    <row r="18" spans="1:22" ht="15.75" thickBot="1" x14ac:dyDescent="0.3">
      <c r="C18" s="76"/>
      <c r="D18" s="434" t="s">
        <v>73</v>
      </c>
      <c r="E18" s="435"/>
      <c r="F18" s="77">
        <f>F16</f>
        <v>-451140</v>
      </c>
      <c r="G18" s="77">
        <f>F18+G16</f>
        <v>-308640</v>
      </c>
      <c r="H18" s="77">
        <f>G18+H16</f>
        <v>-159015</v>
      </c>
      <c r="I18" s="77">
        <f>H18+I16</f>
        <v>-1908.75</v>
      </c>
      <c r="J18" s="77">
        <f>I18+J16</f>
        <v>163052.8125</v>
      </c>
      <c r="K18" s="78">
        <f t="shared" ref="K18:V18" si="6">J18+K16</f>
        <v>336262.453125</v>
      </c>
      <c r="L18" s="73"/>
      <c r="M18" s="79"/>
      <c r="N18" s="80">
        <f>K18+N16</f>
        <v>336262.453125</v>
      </c>
      <c r="O18" s="80">
        <f t="shared" si="6"/>
        <v>336262.453125</v>
      </c>
      <c r="P18" s="80">
        <f t="shared" si="6"/>
        <v>336262.453125</v>
      </c>
      <c r="Q18" s="80">
        <f t="shared" si="6"/>
        <v>336262.453125</v>
      </c>
      <c r="R18" s="80">
        <f t="shared" si="6"/>
        <v>336262.453125</v>
      </c>
      <c r="S18" s="80">
        <f t="shared" si="6"/>
        <v>336262.453125</v>
      </c>
      <c r="T18" s="80">
        <f t="shared" si="6"/>
        <v>336262.453125</v>
      </c>
      <c r="U18" s="80">
        <f t="shared" si="6"/>
        <v>336262.453125</v>
      </c>
      <c r="V18" s="80">
        <f t="shared" si="6"/>
        <v>336262.453125</v>
      </c>
    </row>
    <row r="24" spans="1:22" x14ac:dyDescent="0.25">
      <c r="C24" s="436" t="s">
        <v>74</v>
      </c>
      <c r="D24" s="437"/>
      <c r="E24" s="2" t="s">
        <v>75</v>
      </c>
      <c r="F24" s="2"/>
    </row>
    <row r="25" spans="1:22" x14ac:dyDescent="0.25">
      <c r="A25" s="81"/>
      <c r="C25" s="2"/>
      <c r="D25" s="82" t="s">
        <v>76</v>
      </c>
      <c r="E25" s="83">
        <f>NPV($A$8,F9:K9)</f>
        <v>824214.96598639444</v>
      </c>
      <c r="F25" s="84"/>
    </row>
    <row r="26" spans="1:22" x14ac:dyDescent="0.25">
      <c r="C26" s="2"/>
      <c r="D26" s="82" t="s">
        <v>77</v>
      </c>
      <c r="E26" s="83">
        <f>NPV($A$8,F14:V14)</f>
        <v>1040816.3265306121</v>
      </c>
      <c r="F26" s="84"/>
    </row>
    <row r="27" spans="1:22" x14ac:dyDescent="0.25">
      <c r="C27" s="438" t="s">
        <v>78</v>
      </c>
      <c r="D27" s="439"/>
      <c r="E27" s="83">
        <f>E26-E25</f>
        <v>216601.36054421763</v>
      </c>
      <c r="F27" s="84"/>
    </row>
    <row r="28" spans="1:22" x14ac:dyDescent="0.25">
      <c r="C28" s="410" t="s">
        <v>79</v>
      </c>
      <c r="D28" s="411"/>
      <c r="E28" s="85" t="str">
        <f>IF((AND(F18&lt;0,G18&gt;=0))=TRUE(),(-F18/G16),"")</f>
        <v/>
      </c>
      <c r="F28" s="86">
        <f>IF((AND(G18&lt;0,H16&gt;=0))=TRUE(),1+(-G18/H16),"")</f>
        <v>3.0627568922305763</v>
      </c>
      <c r="G28" s="87"/>
      <c r="H28" s="87"/>
      <c r="I28" s="87" t="str">
        <f t="shared" ref="I28" si="7">IF((AND(J18&lt;0,K18&gt;=0))=TRUE(),1+(-J18/K18),"")</f>
        <v/>
      </c>
      <c r="J28" s="87" t="str">
        <f>IF((AND(K18&lt;0,N18&gt;=0))=TRUE(),1+(-K18/N18),"")</f>
        <v/>
      </c>
    </row>
    <row r="29" spans="1:22" x14ac:dyDescent="0.25">
      <c r="C29" s="2"/>
      <c r="D29" s="82" t="s">
        <v>80</v>
      </c>
      <c r="E29" s="88">
        <f>E27/E25</f>
        <v>0.26279717001376696</v>
      </c>
    </row>
    <row r="30" spans="1:22" x14ac:dyDescent="0.25">
      <c r="C30" s="438" t="s">
        <v>81</v>
      </c>
      <c r="D30" s="439"/>
      <c r="E30" s="89">
        <f>IRR(F16:V16)</f>
        <v>0.21122507916951783</v>
      </c>
    </row>
    <row r="31" spans="1:22" x14ac:dyDescent="0.25">
      <c r="E31" s="90"/>
    </row>
    <row r="32" spans="1:22" x14ac:dyDescent="0.25">
      <c r="E32" s="90"/>
    </row>
    <row r="33" spans="1:15" x14ac:dyDescent="0.25">
      <c r="E33" s="90"/>
    </row>
    <row r="34" spans="1:15" x14ac:dyDescent="0.25">
      <c r="E34" s="90"/>
    </row>
    <row r="36" spans="1:15" s="220" customFormat="1" x14ac:dyDescent="0.25">
      <c r="A36" s="297" t="s">
        <v>270</v>
      </c>
      <c r="B36" s="297"/>
      <c r="C36" s="297"/>
      <c r="D36" s="297"/>
      <c r="E36" s="297"/>
      <c r="F36" s="297"/>
      <c r="G36" s="297"/>
      <c r="H36" s="297"/>
      <c r="I36" s="297"/>
      <c r="J36" s="297"/>
      <c r="K36" s="297"/>
      <c r="L36" s="297"/>
      <c r="M36" s="297"/>
      <c r="N36" s="297"/>
      <c r="O36" s="297"/>
    </row>
    <row r="37" spans="1:15" s="220" customFormat="1" x14ac:dyDescent="0.25">
      <c r="A37" s="297" t="s">
        <v>275</v>
      </c>
      <c r="B37" s="297"/>
      <c r="C37" s="297"/>
      <c r="D37" s="297"/>
      <c r="E37" s="297"/>
      <c r="F37" s="297"/>
    </row>
    <row r="38" spans="1:15" s="220" customFormat="1" x14ac:dyDescent="0.25">
      <c r="A38" s="220" t="s">
        <v>49</v>
      </c>
    </row>
    <row r="39" spans="1:15" s="220" customFormat="1" x14ac:dyDescent="0.25">
      <c r="A39" s="330" t="s">
        <v>281</v>
      </c>
      <c r="B39" s="330"/>
      <c r="C39" s="330"/>
    </row>
  </sheetData>
  <mergeCells count="15">
    <mergeCell ref="D16:E16"/>
    <mergeCell ref="E5:J5"/>
    <mergeCell ref="C7:E7"/>
    <mergeCell ref="C9:E9"/>
    <mergeCell ref="C12:E12"/>
    <mergeCell ref="C14:E14"/>
    <mergeCell ref="C8:D8"/>
    <mergeCell ref="A36:O36"/>
    <mergeCell ref="A37:F37"/>
    <mergeCell ref="A39:C39"/>
    <mergeCell ref="D18:E18"/>
    <mergeCell ref="C24:D24"/>
    <mergeCell ref="C27:D27"/>
    <mergeCell ref="C28:D28"/>
    <mergeCell ref="C30:D30"/>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tabColor rgb="FF7030A0"/>
  </sheetPr>
  <dimension ref="A1:P40"/>
  <sheetViews>
    <sheetView showGridLines="0" zoomScaleNormal="100" workbookViewId="0"/>
  </sheetViews>
  <sheetFormatPr defaultColWidth="12" defaultRowHeight="15" x14ac:dyDescent="0.2"/>
  <cols>
    <col min="1" max="1" width="19.28515625" style="96" customWidth="1"/>
    <col min="2" max="2" width="13.85546875" style="96" customWidth="1"/>
    <col min="3" max="3" width="7.85546875" style="96" customWidth="1"/>
    <col min="4" max="4" width="17.140625" style="96" customWidth="1"/>
    <col min="5" max="5" width="14.5703125" style="96" customWidth="1"/>
    <col min="6" max="6" width="10" style="96" customWidth="1"/>
    <col min="7" max="7" width="21.5703125" style="96" customWidth="1"/>
    <col min="8" max="8" width="18" style="96" customWidth="1"/>
    <col min="9" max="9" width="17.42578125" style="96" customWidth="1"/>
    <col min="10" max="11" width="15.5703125" style="96" customWidth="1"/>
    <col min="12" max="12" width="12" style="97" customWidth="1"/>
    <col min="13" max="13" width="17.42578125" style="97" customWidth="1"/>
    <col min="14" max="16" width="12" style="97" customWidth="1"/>
    <col min="17" max="16384" width="12" style="96"/>
  </cols>
  <sheetData>
    <row r="1" spans="1:16" s="94" customFormat="1" ht="19.5" x14ac:dyDescent="0.3">
      <c r="C1" s="453" t="s">
        <v>200</v>
      </c>
      <c r="D1" s="453"/>
      <c r="E1" s="453"/>
      <c r="F1" s="453"/>
      <c r="G1" s="453"/>
      <c r="H1" s="453"/>
      <c r="I1" s="453"/>
      <c r="J1" s="453"/>
      <c r="K1" s="453"/>
      <c r="L1" s="95"/>
      <c r="M1" s="95"/>
      <c r="N1" s="95"/>
      <c r="O1" s="95"/>
      <c r="P1" s="95"/>
    </row>
    <row r="2" spans="1:16" ht="25.5" customHeight="1" x14ac:dyDescent="0.35">
      <c r="C2" s="454" t="s">
        <v>82</v>
      </c>
      <c r="D2" s="455"/>
      <c r="E2" s="455"/>
      <c r="F2" s="455"/>
      <c r="G2" s="455"/>
      <c r="H2" s="455"/>
      <c r="I2" s="455"/>
      <c r="J2" s="455"/>
      <c r="K2" s="456"/>
    </row>
    <row r="3" spans="1:16" ht="25.5" customHeight="1" x14ac:dyDescent="0.4">
      <c r="C3" s="98"/>
      <c r="D3" s="99"/>
      <c r="E3" s="99"/>
      <c r="F3" s="99"/>
      <c r="G3" s="99"/>
      <c r="H3" s="457" t="s">
        <v>83</v>
      </c>
      <c r="I3" s="457"/>
      <c r="J3" s="457"/>
      <c r="K3" s="457"/>
    </row>
    <row r="4" spans="1:16" ht="29.45" customHeight="1" x14ac:dyDescent="0.4">
      <c r="C4" s="98"/>
      <c r="D4" s="99"/>
      <c r="E4" s="99"/>
      <c r="F4" s="99"/>
      <c r="G4" s="99"/>
      <c r="H4" s="100" t="s">
        <v>27</v>
      </c>
      <c r="I4" s="100" t="s">
        <v>84</v>
      </c>
      <c r="J4" s="100" t="s">
        <v>85</v>
      </c>
      <c r="K4" s="100" t="s">
        <v>86</v>
      </c>
    </row>
    <row r="5" spans="1:16" s="106" customFormat="1" ht="33.6" customHeight="1" x14ac:dyDescent="0.25">
      <c r="B5" s="101" t="s">
        <v>87</v>
      </c>
      <c r="C5" s="458" t="s">
        <v>88</v>
      </c>
      <c r="D5" s="458"/>
      <c r="E5" s="458"/>
      <c r="F5" s="459"/>
      <c r="G5" s="102" t="s">
        <v>89</v>
      </c>
      <c r="H5" s="460" t="s">
        <v>90</v>
      </c>
      <c r="I5" s="460"/>
      <c r="J5" s="460"/>
      <c r="K5" s="460"/>
      <c r="L5" s="103"/>
      <c r="M5" s="104"/>
      <c r="N5" s="97"/>
      <c r="O5" s="97"/>
      <c r="P5" s="105"/>
    </row>
    <row r="6" spans="1:16" ht="15.75" x14ac:dyDescent="0.25">
      <c r="B6" s="121">
        <v>1</v>
      </c>
      <c r="C6" s="461" t="s">
        <v>91</v>
      </c>
      <c r="D6" s="462"/>
      <c r="E6" s="462"/>
      <c r="F6" s="462"/>
      <c r="G6" s="107">
        <f>COUNTIF(H6:K6,"=x")</f>
        <v>4</v>
      </c>
      <c r="H6" s="108" t="s">
        <v>92</v>
      </c>
      <c r="I6" s="108" t="s">
        <v>92</v>
      </c>
      <c r="J6" s="109" t="s">
        <v>92</v>
      </c>
      <c r="K6" s="110" t="s">
        <v>92</v>
      </c>
      <c r="L6" s="111"/>
      <c r="M6" s="111"/>
    </row>
    <row r="7" spans="1:16" ht="15.75" x14ac:dyDescent="0.25">
      <c r="B7" s="121">
        <v>2</v>
      </c>
      <c r="C7" s="461" t="s">
        <v>93</v>
      </c>
      <c r="D7" s="462"/>
      <c r="E7" s="462"/>
      <c r="F7" s="462"/>
      <c r="G7" s="107">
        <f t="shared" ref="G7:G10" si="0">COUNTIF(H7:K7,"=x")</f>
        <v>3</v>
      </c>
      <c r="H7" s="112" t="s">
        <v>92</v>
      </c>
      <c r="I7" s="112"/>
      <c r="J7" s="113" t="s">
        <v>92</v>
      </c>
      <c r="K7" s="110" t="s">
        <v>92</v>
      </c>
      <c r="L7" s="111"/>
      <c r="M7" s="111"/>
    </row>
    <row r="8" spans="1:16" ht="15.75" x14ac:dyDescent="0.25">
      <c r="B8" s="121">
        <v>3</v>
      </c>
      <c r="C8" s="461" t="s">
        <v>94</v>
      </c>
      <c r="D8" s="462"/>
      <c r="E8" s="462"/>
      <c r="F8" s="462"/>
      <c r="G8" s="107">
        <f t="shared" si="0"/>
        <v>3</v>
      </c>
      <c r="H8" s="112" t="s">
        <v>92</v>
      </c>
      <c r="I8" s="112"/>
      <c r="J8" s="113" t="s">
        <v>92</v>
      </c>
      <c r="K8" s="110" t="s">
        <v>92</v>
      </c>
      <c r="L8" s="111"/>
      <c r="M8" s="111"/>
    </row>
    <row r="9" spans="1:16" ht="15.75" x14ac:dyDescent="0.25">
      <c r="B9" s="121">
        <v>4</v>
      </c>
      <c r="C9" s="461" t="s">
        <v>95</v>
      </c>
      <c r="D9" s="462"/>
      <c r="E9" s="462"/>
      <c r="F9" s="462"/>
      <c r="G9" s="107">
        <f t="shared" si="0"/>
        <v>4</v>
      </c>
      <c r="H9" s="112" t="s">
        <v>92</v>
      </c>
      <c r="I9" s="112" t="s">
        <v>92</v>
      </c>
      <c r="J9" s="113" t="s">
        <v>92</v>
      </c>
      <c r="K9" s="110" t="s">
        <v>92</v>
      </c>
      <c r="L9" s="114"/>
      <c r="M9" s="114"/>
    </row>
    <row r="10" spans="1:16" ht="15.6" customHeight="1" x14ac:dyDescent="0.25">
      <c r="B10" s="121">
        <v>5</v>
      </c>
      <c r="C10" s="461" t="s">
        <v>216</v>
      </c>
      <c r="D10" s="462"/>
      <c r="E10" s="462"/>
      <c r="F10" s="462"/>
      <c r="G10" s="115">
        <f t="shared" si="0"/>
        <v>4</v>
      </c>
      <c r="H10" s="116" t="s">
        <v>92</v>
      </c>
      <c r="I10" s="116" t="s">
        <v>92</v>
      </c>
      <c r="J10" s="117" t="s">
        <v>92</v>
      </c>
      <c r="K10" s="118" t="s">
        <v>92</v>
      </c>
      <c r="L10" s="119"/>
      <c r="M10" s="119"/>
    </row>
    <row r="11" spans="1:16" ht="15.75" x14ac:dyDescent="0.25">
      <c r="C11" s="119"/>
      <c r="D11" s="119"/>
      <c r="E11" s="119"/>
      <c r="F11" s="119"/>
      <c r="G11" s="120" t="s">
        <v>67</v>
      </c>
      <c r="H11" s="121">
        <f>COUNTIF(H6:H10,"=x")</f>
        <v>5</v>
      </c>
      <c r="I11" s="121">
        <f>COUNTIF(I6:I10,"=x")</f>
        <v>3</v>
      </c>
      <c r="J11" s="121">
        <f>COUNTIF(J6:J10,"=x")</f>
        <v>5</v>
      </c>
      <c r="K11" s="121">
        <f>COUNTIF(K6:K10,"=x")</f>
        <v>5</v>
      </c>
    </row>
    <row r="12" spans="1:16" ht="45.6" customHeight="1" x14ac:dyDescent="0.25">
      <c r="C12" s="449" t="s">
        <v>96</v>
      </c>
      <c r="D12" s="449"/>
      <c r="E12" s="122" t="s">
        <v>97</v>
      </c>
      <c r="F12" s="450" t="s">
        <v>98</v>
      </c>
      <c r="G12" s="451"/>
      <c r="H12" s="451"/>
      <c r="I12" s="451"/>
      <c r="J12" s="451"/>
      <c r="K12" s="452"/>
    </row>
    <row r="13" spans="1:16" ht="15.6" customHeight="1" x14ac:dyDescent="0.25">
      <c r="C13" s="448" t="s">
        <v>27</v>
      </c>
      <c r="D13" s="448"/>
      <c r="E13" s="123">
        <f>H11</f>
        <v>5</v>
      </c>
      <c r="F13" s="447"/>
      <c r="G13" s="447"/>
      <c r="H13" s="447"/>
      <c r="I13" s="447"/>
      <c r="J13" s="447"/>
      <c r="K13" s="447"/>
    </row>
    <row r="14" spans="1:16" ht="15.6" customHeight="1" x14ac:dyDescent="0.25">
      <c r="C14" s="448" t="s">
        <v>99</v>
      </c>
      <c r="D14" s="448"/>
      <c r="E14" s="124">
        <f>I11</f>
        <v>3</v>
      </c>
      <c r="F14" s="447"/>
      <c r="G14" s="447"/>
      <c r="H14" s="447"/>
      <c r="I14" s="447"/>
      <c r="J14" s="447"/>
      <c r="K14" s="447"/>
    </row>
    <row r="15" spans="1:16" s="128" customFormat="1" ht="15.75" customHeight="1" x14ac:dyDescent="0.25">
      <c r="A15" s="125"/>
      <c r="B15" s="125"/>
      <c r="C15" s="448" t="s">
        <v>85</v>
      </c>
      <c r="D15" s="448"/>
      <c r="E15" s="126">
        <f>J11</f>
        <v>5</v>
      </c>
      <c r="F15" s="447"/>
      <c r="G15" s="447"/>
      <c r="H15" s="447"/>
      <c r="I15" s="447"/>
      <c r="J15" s="447"/>
      <c r="K15" s="447"/>
      <c r="L15" s="127"/>
      <c r="M15" s="127"/>
      <c r="N15" s="127"/>
      <c r="O15" s="127"/>
      <c r="P15" s="127"/>
    </row>
    <row r="16" spans="1:16" s="125" customFormat="1" ht="14.45" customHeight="1" x14ac:dyDescent="0.25">
      <c r="A16" s="93"/>
      <c r="B16" s="93"/>
      <c r="C16" s="446" t="s">
        <v>100</v>
      </c>
      <c r="D16" s="446"/>
      <c r="E16" s="126">
        <f>K11</f>
        <v>5</v>
      </c>
      <c r="F16" s="447"/>
      <c r="G16" s="447"/>
      <c r="H16" s="447"/>
      <c r="I16" s="447"/>
      <c r="J16" s="447"/>
      <c r="K16" s="447"/>
      <c r="L16" s="129"/>
      <c r="M16" s="129"/>
      <c r="N16" s="129"/>
      <c r="O16" s="129"/>
      <c r="P16" s="129"/>
    </row>
    <row r="17" spans="1:16" s="93" customFormat="1" ht="15.6" hidden="1" customHeight="1" x14ac:dyDescent="0.25">
      <c r="C17" s="446" t="s">
        <v>100</v>
      </c>
      <c r="D17" s="446"/>
      <c r="E17" s="126">
        <v>4</v>
      </c>
      <c r="F17" s="447"/>
      <c r="G17" s="447"/>
      <c r="H17" s="447"/>
      <c r="I17" s="447"/>
      <c r="J17" s="447"/>
      <c r="K17" s="447"/>
      <c r="L17" s="130"/>
      <c r="M17" s="130"/>
      <c r="N17" s="130"/>
      <c r="O17" s="130"/>
      <c r="P17" s="130"/>
    </row>
    <row r="18" spans="1:16" s="93" customFormat="1" ht="15.6" customHeight="1" x14ac:dyDescent="0.25">
      <c r="C18" s="114"/>
      <c r="D18" s="114"/>
      <c r="E18" s="114"/>
      <c r="F18" s="131"/>
      <c r="G18" s="131"/>
      <c r="H18" s="131"/>
      <c r="I18" s="131"/>
      <c r="J18" s="131"/>
      <c r="K18" s="131"/>
      <c r="L18" s="130"/>
      <c r="M18" s="130"/>
      <c r="N18" s="130"/>
      <c r="O18" s="130"/>
      <c r="P18" s="130"/>
    </row>
    <row r="19" spans="1:16" s="93" customFormat="1" x14ac:dyDescent="0.2">
      <c r="C19" s="91"/>
      <c r="D19" s="132" t="s">
        <v>101</v>
      </c>
      <c r="E19" s="92"/>
      <c r="G19" s="96"/>
      <c r="H19" s="96"/>
      <c r="I19" s="96"/>
      <c r="J19" s="96"/>
      <c r="K19" s="96"/>
      <c r="L19" s="130"/>
      <c r="M19" s="130"/>
      <c r="N19" s="130"/>
      <c r="O19" s="130"/>
      <c r="P19" s="130"/>
    </row>
    <row r="20" spans="1:16" ht="15.75" x14ac:dyDescent="0.25">
      <c r="D20" s="33"/>
      <c r="E20" s="33"/>
      <c r="F20" s="33"/>
      <c r="G20" s="33"/>
      <c r="H20" s="33"/>
      <c r="I20" s="33"/>
      <c r="J20" s="133"/>
      <c r="K20" s="134"/>
    </row>
    <row r="21" spans="1:16" ht="15.75" x14ac:dyDescent="0.25">
      <c r="C21" s="135"/>
      <c r="D21" s="136"/>
      <c r="E21" s="136"/>
    </row>
    <row r="22" spans="1:16" x14ac:dyDescent="0.2">
      <c r="D22" s="134"/>
      <c r="E22" s="134"/>
      <c r="F22" s="134"/>
      <c r="G22" s="137"/>
      <c r="H22" s="137"/>
      <c r="I22" s="137"/>
      <c r="J22" s="137"/>
      <c r="K22" s="137"/>
    </row>
    <row r="23" spans="1:16" s="220" customFormat="1" x14ac:dyDescent="0.25">
      <c r="A23" s="220" t="s">
        <v>192</v>
      </c>
    </row>
    <row r="24" spans="1:16" s="220" customFormat="1" x14ac:dyDescent="0.25">
      <c r="A24" s="297" t="s">
        <v>275</v>
      </c>
      <c r="B24" s="297"/>
      <c r="C24" s="297"/>
      <c r="D24" s="297"/>
      <c r="E24" s="297"/>
      <c r="F24" s="297"/>
      <c r="G24" s="297"/>
    </row>
    <row r="25" spans="1:16" s="220" customFormat="1" x14ac:dyDescent="0.25">
      <c r="A25" s="220" t="s">
        <v>49</v>
      </c>
    </row>
    <row r="26" spans="1:16" s="284" customFormat="1" x14ac:dyDescent="0.25">
      <c r="A26" s="330" t="s">
        <v>281</v>
      </c>
      <c r="B26" s="330"/>
      <c r="C26" s="330"/>
      <c r="D26" s="330"/>
    </row>
    <row r="27" spans="1:16" ht="15.75" x14ac:dyDescent="0.25">
      <c r="D27" s="135"/>
      <c r="E27" s="135"/>
      <c r="F27" s="135"/>
      <c r="H27" s="139"/>
      <c r="I27" s="139"/>
    </row>
    <row r="28" spans="1:16" ht="15.75" x14ac:dyDescent="0.25">
      <c r="D28" s="135"/>
      <c r="E28" s="135"/>
    </row>
    <row r="29" spans="1:16" ht="15.75" x14ac:dyDescent="0.25">
      <c r="D29" s="135"/>
      <c r="E29" s="135"/>
    </row>
    <row r="30" spans="1:16" ht="15.75" x14ac:dyDescent="0.25">
      <c r="D30" s="97"/>
      <c r="E30" s="135"/>
    </row>
    <row r="31" spans="1:16" ht="15.75" x14ac:dyDescent="0.25">
      <c r="D31" s="135"/>
      <c r="E31" s="135"/>
    </row>
    <row r="32" spans="1:16" ht="15.75" x14ac:dyDescent="0.25">
      <c r="C32" s="135"/>
      <c r="P32" s="138"/>
    </row>
    <row r="33" spans="3:16" x14ac:dyDescent="0.2">
      <c r="P33" s="138"/>
    </row>
    <row r="34" spans="3:16" x14ac:dyDescent="0.2">
      <c r="P34" s="138"/>
    </row>
    <row r="35" spans="3:16" x14ac:dyDescent="0.2">
      <c r="P35" s="138"/>
    </row>
    <row r="36" spans="3:16" x14ac:dyDescent="0.2">
      <c r="P36" s="138"/>
    </row>
    <row r="38" spans="3:16" x14ac:dyDescent="0.2">
      <c r="G38" s="140"/>
      <c r="H38" s="140"/>
      <c r="I38" s="140"/>
      <c r="J38" s="140"/>
      <c r="K38" s="140"/>
    </row>
    <row r="40" spans="3:16" x14ac:dyDescent="0.2">
      <c r="C40" s="140"/>
      <c r="D40" s="140"/>
      <c r="E40" s="140"/>
      <c r="F40" s="140"/>
    </row>
  </sheetData>
  <mergeCells count="24">
    <mergeCell ref="C12:D12"/>
    <mergeCell ref="F12:K12"/>
    <mergeCell ref="C1:K1"/>
    <mergeCell ref="C2:K2"/>
    <mergeCell ref="H3:K3"/>
    <mergeCell ref="C5:F5"/>
    <mergeCell ref="H5:K5"/>
    <mergeCell ref="C6:F6"/>
    <mergeCell ref="C7:F7"/>
    <mergeCell ref="C8:F8"/>
    <mergeCell ref="C9:F9"/>
    <mergeCell ref="C10:F10"/>
    <mergeCell ref="C13:D13"/>
    <mergeCell ref="F13:K13"/>
    <mergeCell ref="C14:D14"/>
    <mergeCell ref="F14:K14"/>
    <mergeCell ref="C15:D15"/>
    <mergeCell ref="F15:K15"/>
    <mergeCell ref="A26:D26"/>
    <mergeCell ref="C16:D16"/>
    <mergeCell ref="F16:K16"/>
    <mergeCell ref="C17:D17"/>
    <mergeCell ref="F17:K17"/>
    <mergeCell ref="A24:G24"/>
  </mergeCells>
  <dataValidations count="1">
    <dataValidation type="whole" allowBlank="1" showInputMessage="1" showErrorMessage="1" error="You must enter a value between 0 and 4." promptTitle="Benefit contribution" prompt="Rank the contribution of the BENEFIT to the BUSINESS OBJECTIVE_x000a_4:  Major contribution_x000a_3:  Significant contribution_x000a_2:  Minor contribution_x000a_1:  Slight contribution_x000a_0:  No contribution" sqref="F17:F18 F13:G16" xr:uid="{00000000-0002-0000-0900-000000000000}">
      <formula1>0</formula1>
      <formula2>4</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tabColor theme="0"/>
  </sheetPr>
  <dimension ref="A1:AA39"/>
  <sheetViews>
    <sheetView showGridLines="0" zoomScaleNormal="100" workbookViewId="0"/>
  </sheetViews>
  <sheetFormatPr defaultColWidth="12" defaultRowHeight="15.75" x14ac:dyDescent="0.25"/>
  <cols>
    <col min="1" max="1" width="22.85546875" style="141" customWidth="1"/>
    <col min="2" max="2" width="15" style="141" bestFit="1" customWidth="1"/>
    <col min="3" max="3" width="7.85546875" style="141" customWidth="1"/>
    <col min="4" max="4" width="17.140625" style="141" customWidth="1"/>
    <col min="5" max="5" width="14.5703125" style="141" customWidth="1"/>
    <col min="6" max="6" width="10" style="141" customWidth="1"/>
    <col min="7" max="7" width="19.42578125" style="141" customWidth="1"/>
    <col min="8" max="8" width="17.42578125" style="141" customWidth="1"/>
    <col min="9" max="10" width="15.5703125" style="141" customWidth="1"/>
    <col min="11" max="11" width="16" style="142" customWidth="1"/>
    <col min="12" max="12" width="17.42578125" style="142" customWidth="1"/>
    <col min="13" max="15" width="12" style="142" customWidth="1"/>
    <col min="16" max="26" width="12" style="141"/>
    <col min="27" max="27" width="0" style="141" hidden="1" customWidth="1"/>
    <col min="28" max="16384" width="12" style="141"/>
  </cols>
  <sheetData>
    <row r="1" spans="2:27" s="175" customFormat="1" ht="18.75" customHeight="1" x14ac:dyDescent="0.3">
      <c r="B1" s="177" t="s">
        <v>127</v>
      </c>
      <c r="C1" s="453" t="s">
        <v>200</v>
      </c>
      <c r="D1" s="453"/>
      <c r="E1" s="453"/>
      <c r="F1" s="453"/>
      <c r="G1" s="453"/>
      <c r="H1" s="453"/>
      <c r="I1" s="453"/>
      <c r="J1" s="453"/>
      <c r="K1" s="453"/>
      <c r="L1" s="176"/>
      <c r="M1" s="176"/>
      <c r="N1" s="176"/>
      <c r="O1" s="176"/>
      <c r="AA1" s="175" t="s">
        <v>27</v>
      </c>
    </row>
    <row r="2" spans="2:27" ht="18.75" customHeight="1" x14ac:dyDescent="0.3">
      <c r="B2" s="480" t="s">
        <v>126</v>
      </c>
      <c r="C2" s="481"/>
      <c r="D2" s="481"/>
      <c r="E2" s="481"/>
      <c r="F2" s="481"/>
      <c r="G2" s="481"/>
      <c r="H2" s="481"/>
      <c r="I2" s="481"/>
      <c r="J2" s="481"/>
      <c r="K2" s="482"/>
      <c r="AA2" s="175" t="s">
        <v>120</v>
      </c>
    </row>
    <row r="3" spans="2:27" ht="15" customHeight="1" x14ac:dyDescent="0.25">
      <c r="B3" s="174" t="s">
        <v>125</v>
      </c>
      <c r="C3" s="489"/>
      <c r="D3" s="490"/>
      <c r="E3" s="490"/>
      <c r="F3" s="490"/>
      <c r="G3" s="490"/>
      <c r="H3" s="490"/>
      <c r="I3" s="490"/>
      <c r="J3" s="490"/>
      <c r="K3" s="491"/>
      <c r="AA3" s="141" t="s">
        <v>124</v>
      </c>
    </row>
    <row r="4" spans="2:27" ht="15" customHeight="1" thickBot="1" x14ac:dyDescent="0.3">
      <c r="B4" s="173" t="s">
        <v>123</v>
      </c>
      <c r="C4" s="486"/>
      <c r="D4" s="487"/>
      <c r="E4" s="487"/>
      <c r="F4" s="487"/>
      <c r="G4" s="487"/>
      <c r="H4" s="487"/>
      <c r="I4" s="487"/>
      <c r="J4" s="487"/>
      <c r="K4" s="488"/>
      <c r="AA4" s="141" t="s">
        <v>122</v>
      </c>
    </row>
    <row r="5" spans="2:27" ht="8.4499999999999993" customHeight="1" thickBot="1" x14ac:dyDescent="0.45">
      <c r="C5" s="171"/>
      <c r="D5" s="171"/>
      <c r="E5" s="171"/>
      <c r="F5" s="171"/>
      <c r="G5" s="171"/>
      <c r="H5" s="171"/>
      <c r="I5" s="171"/>
      <c r="J5" s="171"/>
      <c r="K5" s="172"/>
      <c r="AA5" s="141" t="s">
        <v>85</v>
      </c>
    </row>
    <row r="6" spans="2:27" ht="15" customHeight="1" thickBot="1" x14ac:dyDescent="0.45">
      <c r="B6" s="151"/>
      <c r="C6" s="469" t="s">
        <v>70</v>
      </c>
      <c r="D6" s="470"/>
      <c r="E6" s="475" t="s">
        <v>121</v>
      </c>
      <c r="F6" s="476"/>
      <c r="G6" s="476"/>
      <c r="H6" s="476"/>
      <c r="I6" s="476"/>
      <c r="J6" s="477"/>
      <c r="K6" s="171"/>
      <c r="AA6" s="141" t="s">
        <v>118</v>
      </c>
    </row>
    <row r="7" spans="2:27" ht="15" customHeight="1" x14ac:dyDescent="0.25">
      <c r="B7" s="151"/>
      <c r="C7" s="471" t="s">
        <v>27</v>
      </c>
      <c r="D7" s="472"/>
      <c r="E7" s="478" t="s">
        <v>271</v>
      </c>
      <c r="F7" s="478"/>
      <c r="G7" s="478"/>
      <c r="H7" s="478"/>
      <c r="I7" s="478"/>
      <c r="J7" s="479"/>
      <c r="K7" s="170"/>
      <c r="AA7" s="141" t="s">
        <v>116</v>
      </c>
    </row>
    <row r="8" spans="2:27" ht="15" customHeight="1" x14ac:dyDescent="0.25">
      <c r="B8" s="151"/>
      <c r="C8" s="471" t="s">
        <v>120</v>
      </c>
      <c r="D8" s="472"/>
      <c r="E8" s="494" t="s">
        <v>261</v>
      </c>
      <c r="F8" s="494"/>
      <c r="G8" s="494"/>
      <c r="H8" s="494"/>
      <c r="I8" s="494"/>
      <c r="J8" s="495"/>
      <c r="K8" s="170"/>
      <c r="AA8" s="141" t="s">
        <v>119</v>
      </c>
    </row>
    <row r="9" spans="2:27" ht="15" customHeight="1" x14ac:dyDescent="0.25">
      <c r="B9" s="151"/>
      <c r="C9" s="471" t="s">
        <v>118</v>
      </c>
      <c r="D9" s="472"/>
      <c r="E9" s="494" t="s">
        <v>262</v>
      </c>
      <c r="F9" s="494"/>
      <c r="G9" s="494"/>
      <c r="H9" s="494"/>
      <c r="I9" s="494"/>
      <c r="J9" s="495"/>
      <c r="K9" s="170"/>
      <c r="AA9" s="141" t="s">
        <v>117</v>
      </c>
    </row>
    <row r="10" spans="2:27" ht="15" customHeight="1" thickBot="1" x14ac:dyDescent="0.3">
      <c r="B10" s="151"/>
      <c r="C10" s="473" t="s">
        <v>104</v>
      </c>
      <c r="D10" s="474"/>
      <c r="E10" s="500" t="s">
        <v>272</v>
      </c>
      <c r="F10" s="500"/>
      <c r="G10" s="500"/>
      <c r="H10" s="500"/>
      <c r="I10" s="500"/>
      <c r="J10" s="501"/>
      <c r="K10" s="170"/>
      <c r="AA10" s="141" t="s">
        <v>115</v>
      </c>
    </row>
    <row r="11" spans="2:27" ht="18" customHeight="1" thickBot="1" x14ac:dyDescent="0.3">
      <c r="B11" s="151"/>
      <c r="C11" s="170"/>
      <c r="D11" s="170"/>
      <c r="E11" s="170"/>
      <c r="F11" s="170"/>
      <c r="G11" s="170"/>
      <c r="H11" s="463" t="s">
        <v>114</v>
      </c>
      <c r="I11" s="464"/>
      <c r="J11" s="464"/>
      <c r="K11" s="465"/>
      <c r="AA11" s="141" t="s">
        <v>113</v>
      </c>
    </row>
    <row r="12" spans="2:27" ht="33.6" customHeight="1" thickBot="1" x14ac:dyDescent="0.3">
      <c r="B12" s="151"/>
      <c r="C12" s="169"/>
      <c r="D12" s="169"/>
      <c r="E12" s="169"/>
      <c r="F12" s="169"/>
      <c r="G12" s="169"/>
      <c r="H12" s="168" t="str">
        <f>C7</f>
        <v>Risk Reduction</v>
      </c>
      <c r="I12" s="167" t="str">
        <f>C8</f>
        <v>Corporate Image</v>
      </c>
      <c r="J12" s="167" t="str">
        <f>C9</f>
        <v>Employee Performance</v>
      </c>
      <c r="K12" s="166" t="str">
        <f>C10</f>
        <v>Employee Turnover</v>
      </c>
      <c r="AA12" s="141" t="s">
        <v>112</v>
      </c>
    </row>
    <row r="13" spans="2:27" s="162" customFormat="1" ht="44.25" customHeight="1" x14ac:dyDescent="0.25">
      <c r="B13" s="165" t="s">
        <v>87</v>
      </c>
      <c r="C13" s="483" t="s">
        <v>111</v>
      </c>
      <c r="D13" s="484"/>
      <c r="E13" s="484"/>
      <c r="F13" s="485"/>
      <c r="G13" s="164" t="s">
        <v>110</v>
      </c>
      <c r="H13" s="466" t="s">
        <v>109</v>
      </c>
      <c r="I13" s="467"/>
      <c r="J13" s="467"/>
      <c r="K13" s="468"/>
      <c r="L13" s="104"/>
      <c r="M13" s="142"/>
      <c r="N13" s="142"/>
      <c r="O13" s="163"/>
      <c r="AA13" s="141" t="s">
        <v>108</v>
      </c>
    </row>
    <row r="14" spans="2:27" x14ac:dyDescent="0.25">
      <c r="B14" s="159">
        <v>1</v>
      </c>
      <c r="C14" s="498" t="str">
        <f>'Key BO'!C8</f>
        <v xml:space="preserve">Business sustainability </v>
      </c>
      <c r="D14" s="499"/>
      <c r="E14" s="499"/>
      <c r="F14" s="492"/>
      <c r="G14" s="161">
        <f t="shared" ref="G14:G19" si="0">COUNTIF(H14:K14,"=x")</f>
        <v>4</v>
      </c>
      <c r="H14" s="160" t="s">
        <v>92</v>
      </c>
      <c r="I14" s="160" t="s">
        <v>92</v>
      </c>
      <c r="J14" s="160" t="s">
        <v>92</v>
      </c>
      <c r="K14" s="160" t="s">
        <v>92</v>
      </c>
      <c r="L14" s="111"/>
      <c r="AA14" s="162" t="s">
        <v>107</v>
      </c>
    </row>
    <row r="15" spans="2:27" x14ac:dyDescent="0.25">
      <c r="B15" s="159">
        <v>2</v>
      </c>
      <c r="C15" s="498" t="str">
        <f>'Key BO'!C9</f>
        <v xml:space="preserve">Excellence in EHS </v>
      </c>
      <c r="D15" s="499"/>
      <c r="E15" s="499"/>
      <c r="F15" s="492"/>
      <c r="G15" s="161">
        <f t="shared" si="0"/>
        <v>3</v>
      </c>
      <c r="H15" s="160" t="s">
        <v>92</v>
      </c>
      <c r="I15" s="160"/>
      <c r="J15" s="160" t="s">
        <v>92</v>
      </c>
      <c r="K15" s="160" t="s">
        <v>92</v>
      </c>
      <c r="L15" s="111"/>
      <c r="AA15" s="141" t="s">
        <v>106</v>
      </c>
    </row>
    <row r="16" spans="2:27" x14ac:dyDescent="0.25">
      <c r="B16" s="159">
        <v>3</v>
      </c>
      <c r="C16" s="498" t="str">
        <f>'Key BO'!C10</f>
        <v>Retain talented employees</v>
      </c>
      <c r="D16" s="499"/>
      <c r="E16" s="499"/>
      <c r="F16" s="492"/>
      <c r="G16" s="161">
        <f t="shared" si="0"/>
        <v>4</v>
      </c>
      <c r="H16" s="160" t="s">
        <v>92</v>
      </c>
      <c r="I16" s="160" t="s">
        <v>92</v>
      </c>
      <c r="J16" s="160" t="s">
        <v>92</v>
      </c>
      <c r="K16" s="160" t="s">
        <v>92</v>
      </c>
      <c r="L16" s="111"/>
      <c r="AA16" s="141" t="s">
        <v>105</v>
      </c>
    </row>
    <row r="17" spans="1:27" x14ac:dyDescent="0.25">
      <c r="B17" s="159">
        <v>4</v>
      </c>
      <c r="C17" s="498" t="str">
        <f>'Key BO'!C11</f>
        <v>Increase profits</v>
      </c>
      <c r="D17" s="499"/>
      <c r="E17" s="499"/>
      <c r="F17" s="492"/>
      <c r="G17" s="161">
        <f t="shared" si="0"/>
        <v>3</v>
      </c>
      <c r="H17" s="160" t="s">
        <v>92</v>
      </c>
      <c r="I17" s="160"/>
      <c r="J17" s="160" t="s">
        <v>92</v>
      </c>
      <c r="K17" s="160" t="s">
        <v>92</v>
      </c>
      <c r="L17" s="114"/>
      <c r="AA17" s="141" t="s">
        <v>104</v>
      </c>
    </row>
    <row r="18" spans="1:27" x14ac:dyDescent="0.25">
      <c r="B18" s="159">
        <v>5</v>
      </c>
      <c r="C18" s="498" t="str">
        <f>'Key BO'!C12</f>
        <v>Diversification of markets and customers</v>
      </c>
      <c r="D18" s="499"/>
      <c r="E18" s="499"/>
      <c r="F18" s="492"/>
      <c r="G18" s="161">
        <f t="shared" si="0"/>
        <v>2</v>
      </c>
      <c r="H18" s="160" t="s">
        <v>92</v>
      </c>
      <c r="I18" s="160" t="s">
        <v>92</v>
      </c>
      <c r="J18" s="160"/>
      <c r="K18" s="160"/>
      <c r="L18" s="114"/>
      <c r="AA18" s="141" t="s">
        <v>103</v>
      </c>
    </row>
    <row r="19" spans="1:27" ht="15.6" customHeight="1" x14ac:dyDescent="0.25">
      <c r="B19" s="159">
        <v>6</v>
      </c>
      <c r="C19" s="492"/>
      <c r="D19" s="493"/>
      <c r="E19" s="493"/>
      <c r="F19" s="493"/>
      <c r="G19" s="158">
        <f t="shared" si="0"/>
        <v>0</v>
      </c>
      <c r="H19" s="157"/>
      <c r="I19" s="157"/>
      <c r="J19" s="157"/>
      <c r="K19" s="157"/>
      <c r="L19" s="156"/>
    </row>
    <row r="20" spans="1:27" x14ac:dyDescent="0.25">
      <c r="B20" s="151"/>
      <c r="C20" s="496" t="s">
        <v>102</v>
      </c>
      <c r="D20" s="497"/>
      <c r="E20" s="497"/>
      <c r="F20" s="497"/>
      <c r="G20" s="497"/>
      <c r="H20" s="155">
        <f>COUNTIF(H14:H19,"=x")</f>
        <v>5</v>
      </c>
      <c r="I20" s="155">
        <f>COUNTIF(I14:I19,"=x")</f>
        <v>3</v>
      </c>
      <c r="J20" s="155">
        <f>COUNTIF(J14:J19,"=x")</f>
        <v>4</v>
      </c>
      <c r="K20" s="155">
        <f>COUNTIF(K14:K19,"=x")</f>
        <v>4</v>
      </c>
    </row>
    <row r="21" spans="1:27" s="148" customFormat="1" x14ac:dyDescent="0.2">
      <c r="B21" s="152"/>
      <c r="C21" s="154"/>
      <c r="D21" s="153"/>
      <c r="E21" s="153"/>
      <c r="F21" s="152"/>
      <c r="G21" s="151"/>
      <c r="H21" s="151"/>
      <c r="I21" s="151"/>
      <c r="J21" s="151"/>
      <c r="K21" s="150"/>
      <c r="L21" s="149"/>
      <c r="M21" s="149"/>
      <c r="N21" s="149"/>
      <c r="O21" s="149"/>
    </row>
    <row r="22" spans="1:27" x14ac:dyDescent="0.25">
      <c r="D22" s="146"/>
      <c r="E22" s="146"/>
      <c r="F22" s="146"/>
      <c r="G22" s="146"/>
      <c r="H22" s="146"/>
      <c r="I22" s="146"/>
      <c r="J22" s="147"/>
    </row>
    <row r="23" spans="1:27" s="220" customFormat="1" ht="15" x14ac:dyDescent="0.25">
      <c r="A23" s="220" t="s">
        <v>192</v>
      </c>
    </row>
    <row r="24" spans="1:27" s="220" customFormat="1" ht="15" x14ac:dyDescent="0.25">
      <c r="A24" s="297" t="s">
        <v>275</v>
      </c>
      <c r="B24" s="297"/>
      <c r="C24" s="297"/>
      <c r="D24" s="297"/>
      <c r="E24" s="297"/>
      <c r="F24" s="297"/>
    </row>
    <row r="25" spans="1:27" s="220" customFormat="1" ht="15" x14ac:dyDescent="0.25">
      <c r="A25" s="220" t="s">
        <v>49</v>
      </c>
    </row>
    <row r="26" spans="1:27" s="220" customFormat="1" ht="15" x14ac:dyDescent="0.25">
      <c r="A26" s="330" t="s">
        <v>281</v>
      </c>
      <c r="B26" s="330"/>
      <c r="C26" s="330"/>
    </row>
    <row r="27" spans="1:27" x14ac:dyDescent="0.25">
      <c r="D27" s="145"/>
      <c r="E27" s="145"/>
    </row>
    <row r="28" spans="1:27" x14ac:dyDescent="0.25">
      <c r="D28" s="145"/>
      <c r="E28" s="145"/>
    </row>
    <row r="29" spans="1:27" x14ac:dyDescent="0.25">
      <c r="D29" s="142"/>
      <c r="E29" s="145"/>
    </row>
    <row r="30" spans="1:27" x14ac:dyDescent="0.25">
      <c r="D30" s="145"/>
      <c r="E30" s="145"/>
    </row>
    <row r="31" spans="1:27" x14ac:dyDescent="0.25">
      <c r="C31" s="145"/>
      <c r="O31" s="144"/>
    </row>
    <row r="32" spans="1:27" x14ac:dyDescent="0.25">
      <c r="O32" s="144"/>
    </row>
    <row r="33" spans="3:15" x14ac:dyDescent="0.25">
      <c r="O33" s="144"/>
    </row>
    <row r="34" spans="3:15" x14ac:dyDescent="0.25">
      <c r="O34" s="144"/>
    </row>
    <row r="35" spans="3:15" x14ac:dyDescent="0.25">
      <c r="O35" s="144"/>
    </row>
    <row r="37" spans="3:15" x14ac:dyDescent="0.25">
      <c r="G37" s="143"/>
      <c r="H37" s="143"/>
      <c r="I37" s="143"/>
      <c r="J37" s="143"/>
    </row>
    <row r="39" spans="3:15" x14ac:dyDescent="0.25">
      <c r="C39" s="143"/>
      <c r="D39" s="143"/>
      <c r="E39" s="143"/>
      <c r="F39" s="143"/>
    </row>
  </sheetData>
  <mergeCells count="26">
    <mergeCell ref="C19:F19"/>
    <mergeCell ref="E8:J8"/>
    <mergeCell ref="E9:J9"/>
    <mergeCell ref="C20:G20"/>
    <mergeCell ref="C14:F14"/>
    <mergeCell ref="C15:F15"/>
    <mergeCell ref="C16:F16"/>
    <mergeCell ref="C17:F17"/>
    <mergeCell ref="C18:F18"/>
    <mergeCell ref="E10:J10"/>
    <mergeCell ref="A26:C26"/>
    <mergeCell ref="C1:K1"/>
    <mergeCell ref="H11:K11"/>
    <mergeCell ref="H13:K13"/>
    <mergeCell ref="C6:D6"/>
    <mergeCell ref="C7:D7"/>
    <mergeCell ref="C8:D8"/>
    <mergeCell ref="C9:D9"/>
    <mergeCell ref="C10:D10"/>
    <mergeCell ref="E6:J6"/>
    <mergeCell ref="E7:J7"/>
    <mergeCell ref="B2:K2"/>
    <mergeCell ref="C13:F13"/>
    <mergeCell ref="C4:K4"/>
    <mergeCell ref="C3:K3"/>
    <mergeCell ref="A24:F24"/>
  </mergeCells>
  <dataValidations count="1">
    <dataValidation type="list" allowBlank="1" showInputMessage="1" showErrorMessage="1" sqref="C7:D10" xr:uid="{00000000-0002-0000-0A00-000000000000}">
      <formula1>$AA$1:$AA$18</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56362-07F5-4DEE-AE0B-D04884A7E1DE}">
  <dimension ref="A1:F36"/>
  <sheetViews>
    <sheetView showGridLines="0" workbookViewId="0"/>
  </sheetViews>
  <sheetFormatPr defaultRowHeight="15" x14ac:dyDescent="0.25"/>
  <cols>
    <col min="1" max="1" width="23.42578125" customWidth="1"/>
    <col min="2" max="2" width="14.42578125" customWidth="1"/>
    <col min="3" max="3" width="14.5703125" customWidth="1"/>
    <col min="4" max="4" width="24.42578125" customWidth="1"/>
    <col min="6" max="6" width="38.5703125" customWidth="1"/>
  </cols>
  <sheetData>
    <row r="1" spans="2:6" ht="10.5" customHeight="1" thickBot="1" x14ac:dyDescent="0.3"/>
    <row r="2" spans="2:6" ht="18.75" x14ac:dyDescent="0.25">
      <c r="B2" s="177" t="s">
        <v>127</v>
      </c>
      <c r="C2" s="521" t="s">
        <v>219</v>
      </c>
      <c r="D2" s="522"/>
      <c r="E2" s="522"/>
      <c r="F2" s="523"/>
    </row>
    <row r="3" spans="2:6" ht="18.75" x14ac:dyDescent="0.3">
      <c r="B3" s="524" t="s">
        <v>234</v>
      </c>
      <c r="C3" s="525"/>
      <c r="D3" s="525"/>
      <c r="E3" s="525"/>
      <c r="F3" s="526"/>
    </row>
    <row r="4" spans="2:6" x14ac:dyDescent="0.25">
      <c r="B4" s="258" t="s">
        <v>125</v>
      </c>
      <c r="C4" s="527">
        <v>44927</v>
      </c>
      <c r="D4" s="348"/>
      <c r="E4" s="348"/>
      <c r="F4" s="349"/>
    </row>
    <row r="5" spans="2:6" ht="15.75" thickBot="1" x14ac:dyDescent="0.3">
      <c r="B5" s="243" t="s">
        <v>123</v>
      </c>
      <c r="C5" s="350" t="s">
        <v>235</v>
      </c>
      <c r="D5" s="351"/>
      <c r="E5" s="351"/>
      <c r="F5" s="352"/>
    </row>
    <row r="6" spans="2:6" ht="10.5" customHeight="1" x14ac:dyDescent="0.25">
      <c r="B6" s="259"/>
      <c r="C6" s="220"/>
      <c r="D6" s="220"/>
      <c r="E6" s="220"/>
      <c r="F6" s="220"/>
    </row>
    <row r="7" spans="2:6" ht="16.5" customHeight="1" thickBot="1" x14ac:dyDescent="0.3">
      <c r="B7" s="220"/>
      <c r="C7" s="260"/>
      <c r="D7" s="537" t="s">
        <v>236</v>
      </c>
      <c r="E7" s="537"/>
      <c r="F7" s="537"/>
    </row>
    <row r="8" spans="2:6" ht="15.75" thickTop="1" x14ac:dyDescent="0.25">
      <c r="B8" s="220"/>
      <c r="C8" s="261"/>
      <c r="D8" s="528" t="s">
        <v>205</v>
      </c>
      <c r="E8" s="529"/>
      <c r="F8" s="530"/>
    </row>
    <row r="9" spans="2:6" x14ac:dyDescent="0.25">
      <c r="B9" s="220"/>
      <c r="C9" s="220"/>
      <c r="D9" s="531"/>
      <c r="E9" s="532"/>
      <c r="F9" s="533"/>
    </row>
    <row r="10" spans="2:6" ht="15.75" thickBot="1" x14ac:dyDescent="0.3">
      <c r="B10" s="220"/>
      <c r="C10" s="220"/>
      <c r="D10" s="534"/>
      <c r="E10" s="535"/>
      <c r="F10" s="536"/>
    </row>
    <row r="11" spans="2:6" ht="17.25" customHeight="1" thickTop="1" thickBot="1" x14ac:dyDescent="0.3">
      <c r="B11" s="220"/>
      <c r="C11" s="260"/>
      <c r="D11" s="520" t="s">
        <v>237</v>
      </c>
      <c r="E11" s="520"/>
      <c r="F11" s="520"/>
    </row>
    <row r="12" spans="2:6" ht="15.75" customHeight="1" thickTop="1" x14ac:dyDescent="0.25">
      <c r="B12" s="220"/>
      <c r="C12" s="261"/>
      <c r="D12" s="502" t="s">
        <v>246</v>
      </c>
      <c r="E12" s="503"/>
      <c r="F12" s="504"/>
    </row>
    <row r="13" spans="2:6" x14ac:dyDescent="0.25">
      <c r="B13" s="220"/>
      <c r="C13" s="220"/>
      <c r="D13" s="505"/>
      <c r="E13" s="506"/>
      <c r="F13" s="507"/>
    </row>
    <row r="14" spans="2:6" ht="15.75" thickBot="1" x14ac:dyDescent="0.3">
      <c r="B14" s="220"/>
      <c r="C14" s="220"/>
      <c r="D14" s="508"/>
      <c r="E14" s="509"/>
      <c r="F14" s="510"/>
    </row>
    <row r="15" spans="2:6" ht="8.25" customHeight="1" thickTop="1" x14ac:dyDescent="0.25">
      <c r="B15" s="220"/>
      <c r="C15" s="220"/>
      <c r="D15" s="220"/>
      <c r="E15" s="220"/>
      <c r="F15" s="220"/>
    </row>
    <row r="16" spans="2:6" ht="16.5" customHeight="1" thickBot="1" x14ac:dyDescent="0.3">
      <c r="B16" s="220"/>
      <c r="C16" s="260"/>
      <c r="D16" s="519" t="s">
        <v>238</v>
      </c>
      <c r="E16" s="519"/>
      <c r="F16" s="519"/>
    </row>
    <row r="17" spans="2:6" ht="17.100000000000001" customHeight="1" thickTop="1" thickBot="1" x14ac:dyDescent="0.3">
      <c r="B17" s="220"/>
      <c r="C17" s="511"/>
      <c r="D17" s="262" t="s">
        <v>239</v>
      </c>
      <c r="E17" s="512">
        <f>'FA Sum PtD'!E27</f>
        <v>216601.36054421763</v>
      </c>
      <c r="F17" s="513"/>
    </row>
    <row r="18" spans="2:6" ht="17.100000000000001" customHeight="1" thickBot="1" x14ac:dyDescent="0.3">
      <c r="B18" s="220"/>
      <c r="C18" s="511"/>
      <c r="D18" s="263" t="s">
        <v>240</v>
      </c>
      <c r="E18" s="514">
        <f>'FA Sum PtD'!E30</f>
        <v>0.21122507916951783</v>
      </c>
      <c r="F18" s="515"/>
    </row>
    <row r="19" spans="2:6" ht="17.100000000000001" customHeight="1" thickBot="1" x14ac:dyDescent="0.3">
      <c r="B19" s="220"/>
      <c r="C19" s="511"/>
      <c r="D19" s="263" t="s">
        <v>241</v>
      </c>
      <c r="E19" s="514">
        <f>'FA Sum PtD'!E29</f>
        <v>0.26279717001376696</v>
      </c>
      <c r="F19" s="515"/>
    </row>
    <row r="20" spans="2:6" ht="17.100000000000001" customHeight="1" thickBot="1" x14ac:dyDescent="0.3">
      <c r="B20" s="220"/>
      <c r="C20" s="511"/>
      <c r="D20" s="263" t="s">
        <v>242</v>
      </c>
      <c r="E20" s="516">
        <f>'FA Sum PtD'!F28</f>
        <v>3.0627568922305763</v>
      </c>
      <c r="F20" s="515"/>
    </row>
    <row r="21" spans="2:6" ht="17.100000000000001" customHeight="1" thickBot="1" x14ac:dyDescent="0.3">
      <c r="B21" s="220"/>
      <c r="C21" s="511"/>
      <c r="D21" s="264" t="s">
        <v>103</v>
      </c>
      <c r="E21" s="517"/>
      <c r="F21" s="518"/>
    </row>
    <row r="22" spans="2:6" ht="11.25" customHeight="1" thickTop="1" x14ac:dyDescent="0.25">
      <c r="B22" s="220"/>
      <c r="C22" s="220"/>
      <c r="D22" s="220"/>
      <c r="E22" s="220"/>
      <c r="F22" s="220"/>
    </row>
    <row r="23" spans="2:6" ht="15.75" thickBot="1" x14ac:dyDescent="0.3">
      <c r="B23" s="220"/>
      <c r="C23" s="260"/>
      <c r="D23" s="538" t="s">
        <v>243</v>
      </c>
      <c r="E23" s="538"/>
      <c r="F23" s="220"/>
    </row>
    <row r="24" spans="2:6" ht="24" customHeight="1" thickTop="1" thickBot="1" x14ac:dyDescent="0.3">
      <c r="B24" s="220"/>
      <c r="C24" s="511"/>
      <c r="D24" s="265" t="s">
        <v>249</v>
      </c>
      <c r="E24" s="539" t="s">
        <v>250</v>
      </c>
      <c r="F24" s="540"/>
    </row>
    <row r="25" spans="2:6" ht="16.5" thickTop="1" thickBot="1" x14ac:dyDescent="0.3">
      <c r="B25" s="220"/>
      <c r="C25" s="511"/>
      <c r="D25" s="266" t="s">
        <v>247</v>
      </c>
      <c r="E25" s="539" t="s">
        <v>251</v>
      </c>
      <c r="F25" s="540"/>
    </row>
    <row r="26" spans="2:6" ht="15.75" thickBot="1" x14ac:dyDescent="0.3">
      <c r="B26" s="220"/>
      <c r="C26" s="511"/>
      <c r="D26" s="267"/>
      <c r="E26" s="541"/>
      <c r="F26" s="542"/>
    </row>
    <row r="27" spans="2:6" ht="9" customHeight="1" thickTop="1" x14ac:dyDescent="0.25">
      <c r="B27" s="220"/>
      <c r="C27" s="220"/>
      <c r="D27" s="220"/>
      <c r="E27" s="220"/>
      <c r="F27" s="220"/>
    </row>
    <row r="28" spans="2:6" ht="15.75" thickBot="1" x14ac:dyDescent="0.3">
      <c r="B28" s="220"/>
      <c r="C28" s="260"/>
      <c r="D28" s="543" t="s">
        <v>244</v>
      </c>
      <c r="E28" s="543"/>
      <c r="F28" s="220"/>
    </row>
    <row r="29" spans="2:6" ht="16.5" thickTop="1" thickBot="1" x14ac:dyDescent="0.3">
      <c r="B29" s="220"/>
      <c r="C29" s="511"/>
      <c r="D29" s="544" t="s">
        <v>245</v>
      </c>
      <c r="E29" s="545"/>
      <c r="F29" s="546"/>
    </row>
    <row r="30" spans="2:6" ht="15.75" thickBot="1" x14ac:dyDescent="0.3">
      <c r="B30" s="220"/>
      <c r="C30" s="511"/>
      <c r="D30" s="547"/>
      <c r="E30" s="548"/>
      <c r="F30" s="549"/>
    </row>
    <row r="31" spans="2:6" ht="15.75" thickBot="1" x14ac:dyDescent="0.3">
      <c r="B31" s="220"/>
      <c r="C31" s="511"/>
      <c r="D31" s="550"/>
      <c r="E31" s="551"/>
      <c r="F31" s="552"/>
    </row>
    <row r="32" spans="2:6" ht="15.75" thickTop="1" x14ac:dyDescent="0.25"/>
    <row r="33" spans="1:6" s="220" customFormat="1" x14ac:dyDescent="0.25">
      <c r="A33" s="220" t="s">
        <v>192</v>
      </c>
    </row>
    <row r="34" spans="1:6" s="220" customFormat="1" x14ac:dyDescent="0.25">
      <c r="A34" s="297" t="s">
        <v>275</v>
      </c>
      <c r="B34" s="297"/>
      <c r="C34" s="297"/>
      <c r="D34" s="297"/>
      <c r="E34" s="297"/>
      <c r="F34" s="297"/>
    </row>
    <row r="35" spans="1:6" s="220" customFormat="1" x14ac:dyDescent="0.25">
      <c r="A35" s="220" t="s">
        <v>49</v>
      </c>
    </row>
    <row r="36" spans="1:6" s="220" customFormat="1" x14ac:dyDescent="0.25">
      <c r="A36" s="330" t="s">
        <v>282</v>
      </c>
      <c r="B36" s="330"/>
      <c r="C36" s="330"/>
    </row>
  </sheetData>
  <mergeCells count="27">
    <mergeCell ref="A34:F34"/>
    <mergeCell ref="A36:C36"/>
    <mergeCell ref="D23:E23"/>
    <mergeCell ref="C24:C26"/>
    <mergeCell ref="E24:F24"/>
    <mergeCell ref="E25:F25"/>
    <mergeCell ref="E26:F26"/>
    <mergeCell ref="D28:E28"/>
    <mergeCell ref="C29:C31"/>
    <mergeCell ref="D29:F29"/>
    <mergeCell ref="D30:F30"/>
    <mergeCell ref="D31:F31"/>
    <mergeCell ref="D11:F11"/>
    <mergeCell ref="C2:F2"/>
    <mergeCell ref="B3:F3"/>
    <mergeCell ref="C4:F4"/>
    <mergeCell ref="C5:F5"/>
    <mergeCell ref="D8:F10"/>
    <mergeCell ref="D7:F7"/>
    <mergeCell ref="D12:F14"/>
    <mergeCell ref="C17:C21"/>
    <mergeCell ref="E17:F17"/>
    <mergeCell ref="E18:F18"/>
    <mergeCell ref="E19:F19"/>
    <mergeCell ref="E20:F20"/>
    <mergeCell ref="E21:F21"/>
    <mergeCell ref="D16:F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1A6D-40F2-4AA1-AD29-949E791D031C}">
  <dimension ref="A1:O19"/>
  <sheetViews>
    <sheetView showGridLines="0" workbookViewId="0"/>
  </sheetViews>
  <sheetFormatPr defaultRowHeight="15" x14ac:dyDescent="0.25"/>
  <cols>
    <col min="1" max="1" width="19.42578125" customWidth="1"/>
    <col min="2" max="2" width="16.28515625" customWidth="1"/>
    <col min="7" max="7" width="35.140625" customWidth="1"/>
    <col min="9" max="9" width="24.28515625" customWidth="1"/>
  </cols>
  <sheetData>
    <row r="1" spans="1:15" ht="19.5" thickBot="1" x14ac:dyDescent="0.35">
      <c r="B1" s="300" t="s">
        <v>252</v>
      </c>
      <c r="C1" s="300"/>
      <c r="D1" s="300"/>
      <c r="E1" s="300"/>
      <c r="F1" s="300"/>
      <c r="G1" s="300"/>
      <c r="H1" s="300"/>
      <c r="I1" s="300"/>
    </row>
    <row r="2" spans="1:15" ht="31.5" customHeight="1" x14ac:dyDescent="0.25">
      <c r="B2" s="231" t="s">
        <v>202</v>
      </c>
      <c r="C2" s="301" t="s">
        <v>203</v>
      </c>
      <c r="D2" s="302"/>
      <c r="E2" s="302"/>
      <c r="F2" s="302"/>
      <c r="G2" s="302"/>
      <c r="H2" s="302"/>
      <c r="I2" s="303"/>
    </row>
    <row r="3" spans="1:15" x14ac:dyDescent="0.25">
      <c r="B3" s="273" t="s">
        <v>255</v>
      </c>
      <c r="C3" s="317"/>
      <c r="D3" s="318"/>
      <c r="E3" s="315" t="s">
        <v>256</v>
      </c>
      <c r="F3" s="316"/>
      <c r="G3" s="228"/>
      <c r="H3" s="228"/>
      <c r="I3" s="229"/>
    </row>
    <row r="4" spans="1:15" ht="16.5" customHeight="1" x14ac:dyDescent="0.25">
      <c r="B4" s="274" t="s">
        <v>258</v>
      </c>
      <c r="C4" s="304"/>
      <c r="D4" s="305"/>
      <c r="E4" s="305"/>
      <c r="F4" s="305"/>
      <c r="G4" s="305"/>
      <c r="H4" s="305"/>
      <c r="I4" s="306"/>
    </row>
    <row r="5" spans="1:15" ht="18.75" customHeight="1" thickBot="1" x14ac:dyDescent="0.3">
      <c r="B5" s="275" t="s">
        <v>257</v>
      </c>
      <c r="C5" s="319" t="s">
        <v>259</v>
      </c>
      <c r="D5" s="320"/>
      <c r="E5" s="320"/>
      <c r="F5" s="320"/>
      <c r="G5" s="320"/>
      <c r="H5" s="320"/>
      <c r="I5" s="321"/>
    </row>
    <row r="6" spans="1:15" ht="31.5" customHeight="1" thickBot="1" x14ac:dyDescent="0.3">
      <c r="B6" s="322" t="s">
        <v>211</v>
      </c>
      <c r="C6" s="322"/>
      <c r="D6" s="322"/>
      <c r="E6" s="322"/>
      <c r="F6" s="322"/>
      <c r="G6" s="322"/>
      <c r="H6" s="322"/>
      <c r="I6" s="322"/>
    </row>
    <row r="7" spans="1:15" ht="16.5" customHeight="1" thickBot="1" x14ac:dyDescent="0.3">
      <c r="B7" s="312" t="s">
        <v>204</v>
      </c>
      <c r="C7" s="313"/>
      <c r="D7" s="313"/>
      <c r="E7" s="313"/>
      <c r="F7" s="313"/>
      <c r="G7" s="313"/>
      <c r="H7" s="313"/>
      <c r="I7" s="314"/>
    </row>
    <row r="8" spans="1:15" ht="48" customHeight="1" thickBot="1" x14ac:dyDescent="0.3">
      <c r="B8" s="323" t="s">
        <v>205</v>
      </c>
      <c r="C8" s="324"/>
      <c r="D8" s="324"/>
      <c r="E8" s="324"/>
      <c r="F8" s="324"/>
      <c r="G8" s="324"/>
      <c r="H8" s="324"/>
      <c r="I8" s="325"/>
    </row>
    <row r="9" spans="1:15" ht="8.25" customHeight="1" x14ac:dyDescent="0.25">
      <c r="B9" s="230"/>
      <c r="C9" s="230"/>
      <c r="D9" s="230"/>
      <c r="E9" s="230"/>
      <c r="F9" s="230"/>
      <c r="G9" s="230"/>
      <c r="H9" s="230"/>
      <c r="I9" s="230"/>
    </row>
    <row r="10" spans="1:15" ht="20.25" customHeight="1" thickBot="1" x14ac:dyDescent="0.3">
      <c r="B10" s="322" t="s">
        <v>248</v>
      </c>
      <c r="C10" s="322"/>
      <c r="D10" s="322"/>
      <c r="E10" s="322"/>
      <c r="F10" s="322"/>
      <c r="G10" s="322"/>
      <c r="H10" s="322"/>
      <c r="I10" s="322"/>
    </row>
    <row r="11" spans="1:15" s="19" customFormat="1" ht="30.75" customHeight="1" thickBot="1" x14ac:dyDescent="0.3">
      <c r="B11" s="232" t="s">
        <v>206</v>
      </c>
      <c r="C11" s="326" t="s">
        <v>207</v>
      </c>
      <c r="D11" s="327"/>
      <c r="E11" s="327"/>
      <c r="F11" s="327"/>
      <c r="G11" s="328"/>
      <c r="H11" s="329" t="s">
        <v>208</v>
      </c>
      <c r="I11" s="328"/>
    </row>
    <row r="12" spans="1:15" s="19" customFormat="1" ht="21" customHeight="1" thickBot="1" x14ac:dyDescent="0.3">
      <c r="B12" s="239">
        <v>1</v>
      </c>
      <c r="C12" s="307" t="s">
        <v>209</v>
      </c>
      <c r="D12" s="308"/>
      <c r="E12" s="308"/>
      <c r="F12" s="308"/>
      <c r="G12" s="309"/>
      <c r="H12" s="310" t="s">
        <v>217</v>
      </c>
      <c r="I12" s="311"/>
    </row>
    <row r="13" spans="1:15" s="19" customFormat="1" ht="21" customHeight="1" thickBot="1" x14ac:dyDescent="0.3">
      <c r="B13" s="240">
        <v>2</v>
      </c>
      <c r="C13" s="331" t="s">
        <v>254</v>
      </c>
      <c r="D13" s="332"/>
      <c r="E13" s="332"/>
      <c r="F13" s="332"/>
      <c r="G13" s="333"/>
      <c r="H13" s="310" t="s">
        <v>217</v>
      </c>
      <c r="I13" s="311"/>
    </row>
    <row r="14" spans="1:15" s="19" customFormat="1" ht="21" customHeight="1" thickBot="1" x14ac:dyDescent="0.3">
      <c r="B14" s="241">
        <v>3</v>
      </c>
      <c r="C14" s="334" t="s">
        <v>210</v>
      </c>
      <c r="D14" s="335"/>
      <c r="E14" s="335"/>
      <c r="F14" s="335"/>
      <c r="G14" s="336"/>
      <c r="H14" s="337" t="s">
        <v>217</v>
      </c>
      <c r="I14" s="338"/>
    </row>
    <row r="15" spans="1:15" s="19" customFormat="1" x14ac:dyDescent="0.25"/>
    <row r="16" spans="1:15" s="220" customFormat="1" x14ac:dyDescent="0.25">
      <c r="A16" s="297" t="s">
        <v>270</v>
      </c>
      <c r="B16" s="297"/>
      <c r="C16" s="297"/>
      <c r="D16" s="297"/>
      <c r="E16" s="297"/>
      <c r="F16" s="297"/>
      <c r="G16" s="297"/>
      <c r="H16" s="297"/>
      <c r="I16" s="297"/>
      <c r="J16" s="297"/>
      <c r="K16" s="297"/>
      <c r="L16" s="297"/>
      <c r="M16" s="297"/>
      <c r="N16" s="297"/>
      <c r="O16" s="297"/>
    </row>
    <row r="17" spans="1:6" s="220" customFormat="1" x14ac:dyDescent="0.25">
      <c r="A17" s="297" t="s">
        <v>275</v>
      </c>
      <c r="B17" s="297"/>
      <c r="C17" s="297"/>
      <c r="D17" s="297"/>
      <c r="E17" s="297"/>
      <c r="F17" s="297"/>
    </row>
    <row r="18" spans="1:6" s="220" customFormat="1" x14ac:dyDescent="0.25">
      <c r="A18" s="220" t="s">
        <v>49</v>
      </c>
    </row>
    <row r="19" spans="1:6" s="220" customFormat="1" x14ac:dyDescent="0.25">
      <c r="A19" s="330" t="s">
        <v>281</v>
      </c>
      <c r="B19" s="330"/>
      <c r="C19" s="330"/>
    </row>
  </sheetData>
  <mergeCells count="21">
    <mergeCell ref="A16:O16"/>
    <mergeCell ref="A17:F17"/>
    <mergeCell ref="A19:C19"/>
    <mergeCell ref="C13:G13"/>
    <mergeCell ref="H13:I13"/>
    <mergeCell ref="C14:G14"/>
    <mergeCell ref="H14:I14"/>
    <mergeCell ref="B1:I1"/>
    <mergeCell ref="C2:I2"/>
    <mergeCell ref="C4:I4"/>
    <mergeCell ref="C12:G12"/>
    <mergeCell ref="H12:I12"/>
    <mergeCell ref="B7:I7"/>
    <mergeCell ref="E3:F3"/>
    <mergeCell ref="C3:D3"/>
    <mergeCell ref="C5:I5"/>
    <mergeCell ref="B6:I6"/>
    <mergeCell ref="B8:I8"/>
    <mergeCell ref="B10:I10"/>
    <mergeCell ref="C11:G11"/>
    <mergeCell ref="H11:I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B4D1E-CCEA-4381-8AD2-080E494F99EE}">
  <dimension ref="A1:O18"/>
  <sheetViews>
    <sheetView showGridLines="0" zoomScaleNormal="100" workbookViewId="0"/>
  </sheetViews>
  <sheetFormatPr defaultRowHeight="15" x14ac:dyDescent="0.25"/>
  <cols>
    <col min="1" max="1" width="22.42578125" customWidth="1"/>
    <col min="2" max="2" width="16.140625" customWidth="1"/>
    <col min="3" max="3" width="60.28515625" customWidth="1"/>
  </cols>
  <sheetData>
    <row r="1" spans="1:15" ht="15.75" thickBot="1" x14ac:dyDescent="0.3"/>
    <row r="2" spans="1:15" ht="18.75" x14ac:dyDescent="0.25">
      <c r="B2" s="242" t="s">
        <v>218</v>
      </c>
      <c r="C2" s="341" t="s">
        <v>219</v>
      </c>
      <c r="D2" s="342"/>
      <c r="E2" s="343"/>
    </row>
    <row r="3" spans="1:15" ht="18.75" x14ac:dyDescent="0.3">
      <c r="B3" s="344" t="s">
        <v>220</v>
      </c>
      <c r="C3" s="345"/>
      <c r="D3" s="345"/>
      <c r="E3" s="346"/>
    </row>
    <row r="4" spans="1:15" x14ac:dyDescent="0.25">
      <c r="B4" s="233" t="s">
        <v>125</v>
      </c>
      <c r="C4" s="347"/>
      <c r="D4" s="348"/>
      <c r="E4" s="349"/>
    </row>
    <row r="5" spans="1:15" ht="15.75" thickBot="1" x14ac:dyDescent="0.3">
      <c r="B5" s="243" t="s">
        <v>123</v>
      </c>
      <c r="C5" s="350"/>
      <c r="D5" s="351"/>
      <c r="E5" s="352"/>
    </row>
    <row r="6" spans="1:15" ht="15.75" thickBot="1" x14ac:dyDescent="0.3">
      <c r="B6" s="220"/>
      <c r="C6" s="220"/>
      <c r="D6" s="226"/>
      <c r="E6" s="220"/>
    </row>
    <row r="7" spans="1:15" ht="30.75" thickBot="1" x14ac:dyDescent="0.3">
      <c r="B7" s="234" t="s">
        <v>206</v>
      </c>
      <c r="C7" s="237" t="s">
        <v>212</v>
      </c>
      <c r="D7" s="353" t="s">
        <v>213</v>
      </c>
      <c r="E7" s="354"/>
    </row>
    <row r="8" spans="1:15" ht="15.75" thickBot="1" x14ac:dyDescent="0.3">
      <c r="B8" s="235">
        <v>1</v>
      </c>
      <c r="C8" s="238" t="s">
        <v>91</v>
      </c>
      <c r="D8" s="339" t="s">
        <v>214</v>
      </c>
      <c r="E8" s="340"/>
      <c r="F8" s="220"/>
    </row>
    <row r="9" spans="1:15" ht="15.75" thickBot="1" x14ac:dyDescent="0.3">
      <c r="B9" s="236">
        <v>2</v>
      </c>
      <c r="C9" s="238" t="s">
        <v>93</v>
      </c>
      <c r="D9" s="339" t="s">
        <v>214</v>
      </c>
      <c r="E9" s="340"/>
      <c r="F9" s="220"/>
    </row>
    <row r="10" spans="1:15" ht="15.75" thickBot="1" x14ac:dyDescent="0.3">
      <c r="B10" s="236">
        <v>3</v>
      </c>
      <c r="C10" s="238" t="s">
        <v>215</v>
      </c>
      <c r="D10" s="339" t="s">
        <v>214</v>
      </c>
      <c r="E10" s="340"/>
      <c r="F10" s="220"/>
    </row>
    <row r="11" spans="1:15" ht="15.75" thickBot="1" x14ac:dyDescent="0.3">
      <c r="B11" s="236">
        <v>4</v>
      </c>
      <c r="C11" s="238" t="s">
        <v>221</v>
      </c>
      <c r="D11" s="339" t="s">
        <v>214</v>
      </c>
      <c r="E11" s="340"/>
      <c r="F11" s="220"/>
    </row>
    <row r="12" spans="1:15" ht="15.75" thickBot="1" x14ac:dyDescent="0.3">
      <c r="B12" s="244">
        <v>5</v>
      </c>
      <c r="C12" s="245" t="s">
        <v>216</v>
      </c>
      <c r="D12" s="339" t="s">
        <v>214</v>
      </c>
      <c r="E12" s="340"/>
      <c r="F12" s="220"/>
    </row>
    <row r="14" spans="1:15" s="220" customFormat="1" x14ac:dyDescent="0.25">
      <c r="A14" s="297" t="s">
        <v>270</v>
      </c>
      <c r="B14" s="297"/>
      <c r="C14" s="297"/>
      <c r="D14" s="297"/>
      <c r="E14" s="297"/>
      <c r="F14" s="297"/>
      <c r="G14" s="297"/>
      <c r="H14" s="297"/>
      <c r="I14" s="297"/>
      <c r="J14" s="297"/>
      <c r="K14" s="297"/>
      <c r="L14" s="297"/>
      <c r="M14" s="297"/>
      <c r="N14" s="297"/>
      <c r="O14" s="297"/>
    </row>
    <row r="15" spans="1:15" s="220" customFormat="1" x14ac:dyDescent="0.25">
      <c r="A15" s="297" t="s">
        <v>275</v>
      </c>
      <c r="B15" s="297"/>
      <c r="C15" s="297"/>
      <c r="D15" s="297"/>
      <c r="E15" s="297"/>
      <c r="F15" s="297"/>
    </row>
    <row r="16" spans="1:15" s="220" customFormat="1" x14ac:dyDescent="0.25">
      <c r="A16" s="220" t="s">
        <v>49</v>
      </c>
    </row>
    <row r="17" spans="1:6" s="220" customFormat="1" x14ac:dyDescent="0.25">
      <c r="A17" s="330" t="s">
        <v>281</v>
      </c>
      <c r="B17" s="330"/>
      <c r="C17" s="330"/>
    </row>
    <row r="18" spans="1:6" x14ac:dyDescent="0.25">
      <c r="C18" s="355"/>
      <c r="D18" s="355"/>
      <c r="E18" s="355"/>
      <c r="F18" s="355"/>
    </row>
  </sheetData>
  <mergeCells count="14">
    <mergeCell ref="C18:F18"/>
    <mergeCell ref="A14:O14"/>
    <mergeCell ref="A15:F15"/>
    <mergeCell ref="A17:C17"/>
    <mergeCell ref="D11:E11"/>
    <mergeCell ref="D12:E12"/>
    <mergeCell ref="D8:E8"/>
    <mergeCell ref="D9:E9"/>
    <mergeCell ref="D10:E10"/>
    <mergeCell ref="C2:E2"/>
    <mergeCell ref="B3:E3"/>
    <mergeCell ref="C4:E4"/>
    <mergeCell ref="C5:E5"/>
    <mergeCell ref="D7:E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8F387-9CC4-4AF0-B0FF-7E2DD240C620}">
  <dimension ref="A2:O15"/>
  <sheetViews>
    <sheetView showGridLines="0" workbookViewId="0"/>
  </sheetViews>
  <sheetFormatPr defaultRowHeight="15" x14ac:dyDescent="0.25"/>
  <cols>
    <col min="1" max="1" width="20.28515625" customWidth="1"/>
    <col min="2" max="2" width="7.42578125" customWidth="1"/>
    <col min="3" max="3" width="30.28515625" customWidth="1"/>
    <col min="4" max="4" width="26.28515625" customWidth="1"/>
    <col min="5" max="5" width="26.28515625" style="220" customWidth="1"/>
    <col min="6" max="6" width="28.7109375" customWidth="1"/>
    <col min="7" max="7" width="46.140625" customWidth="1"/>
  </cols>
  <sheetData>
    <row r="2" spans="1:15" ht="21.75" thickBot="1" x14ac:dyDescent="0.3">
      <c r="B2" s="19"/>
      <c r="C2" s="356" t="s">
        <v>222</v>
      </c>
      <c r="D2" s="356"/>
      <c r="E2" s="356"/>
      <c r="F2" s="356"/>
      <c r="G2" s="356"/>
    </row>
    <row r="3" spans="1:15" ht="31.5" x14ac:dyDescent="0.25">
      <c r="B3" s="289" t="s">
        <v>223</v>
      </c>
      <c r="C3" s="293" t="s">
        <v>283</v>
      </c>
      <c r="D3" s="293" t="s">
        <v>224</v>
      </c>
      <c r="E3" s="293" t="s">
        <v>263</v>
      </c>
      <c r="F3" s="293" t="s">
        <v>264</v>
      </c>
      <c r="G3" s="293" t="s">
        <v>273</v>
      </c>
    </row>
    <row r="4" spans="1:15" ht="30" x14ac:dyDescent="0.25">
      <c r="B4" s="290">
        <v>1</v>
      </c>
      <c r="C4" s="246" t="s">
        <v>226</v>
      </c>
      <c r="D4" s="227" t="s">
        <v>231</v>
      </c>
      <c r="E4" s="227" t="s">
        <v>227</v>
      </c>
      <c r="F4" s="247" t="s">
        <v>266</v>
      </c>
      <c r="G4" s="257" t="s">
        <v>233</v>
      </c>
    </row>
    <row r="5" spans="1:15" s="19" customFormat="1" ht="39" customHeight="1" x14ac:dyDescent="0.25">
      <c r="B5" s="290">
        <v>2</v>
      </c>
      <c r="C5" s="246" t="s">
        <v>226</v>
      </c>
      <c r="D5" s="248" t="s">
        <v>228</v>
      </c>
      <c r="E5" s="248" t="s">
        <v>265</v>
      </c>
      <c r="F5" s="248" t="s">
        <v>229</v>
      </c>
      <c r="G5" s="268" t="s">
        <v>225</v>
      </c>
    </row>
    <row r="6" spans="1:15" ht="64.5" customHeight="1" thickBot="1" x14ac:dyDescent="0.3">
      <c r="B6" s="291">
        <v>3</v>
      </c>
      <c r="C6" s="249" t="s">
        <v>226</v>
      </c>
      <c r="D6" s="280" t="s">
        <v>230</v>
      </c>
      <c r="E6" s="281" t="s">
        <v>267</v>
      </c>
      <c r="F6" s="281" t="s">
        <v>268</v>
      </c>
      <c r="G6" s="282" t="s">
        <v>232</v>
      </c>
    </row>
    <row r="7" spans="1:15" x14ac:dyDescent="0.25">
      <c r="B7" s="292">
        <v>4</v>
      </c>
      <c r="C7" s="250"/>
      <c r="D7" s="251"/>
      <c r="E7" s="251"/>
      <c r="F7" s="252"/>
      <c r="G7" s="253"/>
    </row>
    <row r="8" spans="1:15" ht="15.75" thickBot="1" x14ac:dyDescent="0.3">
      <c r="B8" s="291">
        <v>5</v>
      </c>
      <c r="C8" s="249"/>
      <c r="D8" s="254"/>
      <c r="E8" s="254"/>
      <c r="F8" s="255"/>
      <c r="G8" s="256"/>
    </row>
    <row r="9" spans="1:15" ht="15.75" thickBot="1" x14ac:dyDescent="0.3">
      <c r="B9" s="19"/>
      <c r="C9" s="19"/>
      <c r="D9" s="19"/>
      <c r="E9" s="19"/>
      <c r="F9" s="19"/>
      <c r="G9" s="19"/>
    </row>
    <row r="10" spans="1:15" ht="270" customHeight="1" thickBot="1" x14ac:dyDescent="0.3">
      <c r="B10" s="357" t="s">
        <v>269</v>
      </c>
      <c r="C10" s="337"/>
      <c r="D10" s="337"/>
      <c r="E10" s="337"/>
      <c r="F10" s="337"/>
      <c r="G10" s="338"/>
    </row>
    <row r="12" spans="1:15" s="220" customFormat="1" x14ac:dyDescent="0.25">
      <c r="A12" s="297" t="s">
        <v>270</v>
      </c>
      <c r="B12" s="297"/>
      <c r="C12" s="297"/>
      <c r="D12" s="297"/>
      <c r="E12" s="297"/>
      <c r="F12" s="297"/>
      <c r="G12" s="297"/>
      <c r="H12" s="297"/>
      <c r="I12" s="297"/>
      <c r="J12" s="297"/>
      <c r="K12" s="297"/>
      <c r="L12" s="297"/>
      <c r="M12" s="297"/>
      <c r="N12" s="297"/>
      <c r="O12" s="297"/>
    </row>
    <row r="13" spans="1:15" s="220" customFormat="1" x14ac:dyDescent="0.25">
      <c r="A13" s="297" t="s">
        <v>275</v>
      </c>
      <c r="B13" s="297"/>
      <c r="C13" s="297"/>
      <c r="D13" s="297"/>
      <c r="E13" s="297"/>
      <c r="F13" s="297"/>
    </row>
    <row r="14" spans="1:15" s="220" customFormat="1" x14ac:dyDescent="0.25">
      <c r="A14" s="220" t="s">
        <v>49</v>
      </c>
    </row>
    <row r="15" spans="1:15" s="220" customFormat="1" x14ac:dyDescent="0.25">
      <c r="A15" s="330" t="s">
        <v>281</v>
      </c>
      <c r="B15" s="330"/>
      <c r="C15" s="330"/>
    </row>
  </sheetData>
  <mergeCells count="5">
    <mergeCell ref="A15:C15"/>
    <mergeCell ref="C2:G2"/>
    <mergeCell ref="B10:G10"/>
    <mergeCell ref="A12:O12"/>
    <mergeCell ref="A13:F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showGridLines="0" zoomScaleNormal="100" workbookViewId="0"/>
  </sheetViews>
  <sheetFormatPr defaultRowHeight="15" x14ac:dyDescent="0.25"/>
  <cols>
    <col min="1" max="1" width="13" customWidth="1"/>
    <col min="7" max="7" width="19.7109375" customWidth="1"/>
    <col min="8" max="8" width="12.85546875" customWidth="1"/>
    <col min="12" max="12" width="10.28515625" customWidth="1"/>
  </cols>
  <sheetData>
    <row r="1" spans="1:15" ht="19.899999999999999" customHeight="1" x14ac:dyDescent="0.3">
      <c r="B1" s="358" t="s">
        <v>197</v>
      </c>
      <c r="C1" s="359"/>
      <c r="D1" s="359"/>
      <c r="E1" s="359"/>
      <c r="F1" s="359"/>
      <c r="G1" s="359"/>
      <c r="H1" s="359"/>
      <c r="I1" s="359"/>
      <c r="J1" s="359"/>
      <c r="K1" s="359"/>
      <c r="L1" s="359"/>
      <c r="M1" s="359"/>
    </row>
    <row r="2" spans="1:15" ht="15.75" thickBot="1" x14ac:dyDescent="0.3">
      <c r="K2" s="369"/>
      <c r="L2" s="369"/>
    </row>
    <row r="3" spans="1:15" ht="20.25" customHeight="1" thickBot="1" x14ac:dyDescent="0.3">
      <c r="A3" s="225"/>
      <c r="K3" s="369"/>
      <c r="L3" s="369"/>
    </row>
    <row r="6" spans="1:15" ht="15.75" thickBot="1" x14ac:dyDescent="0.3"/>
    <row r="7" spans="1:15" ht="15.75" thickBot="1" x14ac:dyDescent="0.3">
      <c r="I7" s="36"/>
      <c r="J7" s="37"/>
      <c r="K7" s="37"/>
      <c r="L7" s="37"/>
      <c r="M7" s="223"/>
    </row>
    <row r="8" spans="1:15" ht="15.75" thickBot="1" x14ac:dyDescent="0.3">
      <c r="B8" s="363" t="s">
        <v>43</v>
      </c>
      <c r="C8" s="364"/>
      <c r="D8" s="364"/>
      <c r="E8" s="364"/>
      <c r="F8" s="364"/>
      <c r="G8" s="365"/>
      <c r="I8" s="47"/>
      <c r="J8" s="44"/>
      <c r="K8" s="360" t="s">
        <v>128</v>
      </c>
      <c r="L8" s="361"/>
      <c r="M8" s="362"/>
    </row>
    <row r="9" spans="1:15" ht="153" customHeight="1" thickBot="1" x14ac:dyDescent="0.3">
      <c r="B9" s="366" t="s">
        <v>196</v>
      </c>
      <c r="C9" s="367"/>
      <c r="D9" s="367"/>
      <c r="E9" s="367"/>
      <c r="F9" s="367"/>
      <c r="G9" s="368"/>
      <c r="I9" s="76"/>
      <c r="J9" s="224"/>
      <c r="K9" s="370" t="s">
        <v>195</v>
      </c>
      <c r="L9" s="371"/>
      <c r="M9" s="372"/>
    </row>
    <row r="10" spans="1:15" s="220" customFormat="1" ht="28.9" customHeight="1" x14ac:dyDescent="0.25">
      <c r="B10" s="286"/>
      <c r="C10" s="286"/>
      <c r="D10" s="286"/>
      <c r="E10" s="286"/>
      <c r="F10" s="286"/>
      <c r="G10" s="286"/>
      <c r="I10" s="44"/>
      <c r="J10" s="44"/>
      <c r="K10" s="287"/>
      <c r="L10" s="287"/>
      <c r="M10" s="287"/>
    </row>
    <row r="11" spans="1:15" s="220" customFormat="1" x14ac:dyDescent="0.25">
      <c r="A11" s="297" t="s">
        <v>270</v>
      </c>
      <c r="B11" s="297"/>
      <c r="C11" s="297"/>
      <c r="D11" s="297"/>
      <c r="E11" s="297"/>
      <c r="F11" s="297"/>
      <c r="G11" s="297"/>
      <c r="H11" s="297"/>
      <c r="I11" s="297"/>
      <c r="J11" s="297"/>
      <c r="K11" s="297"/>
      <c r="L11" s="297"/>
      <c r="M11" s="297"/>
      <c r="N11" s="297"/>
      <c r="O11" s="297"/>
    </row>
    <row r="12" spans="1:15" s="220" customFormat="1" x14ac:dyDescent="0.25">
      <c r="A12" s="297" t="s">
        <v>275</v>
      </c>
      <c r="B12" s="297"/>
      <c r="C12" s="297"/>
      <c r="D12" s="297"/>
      <c r="E12" s="297"/>
      <c r="F12" s="297"/>
    </row>
    <row r="13" spans="1:15" s="220" customFormat="1" x14ac:dyDescent="0.25">
      <c r="A13" s="220" t="s">
        <v>49</v>
      </c>
    </row>
    <row r="14" spans="1:15" s="220" customFormat="1" x14ac:dyDescent="0.25">
      <c r="A14" s="298" t="s">
        <v>281</v>
      </c>
      <c r="B14" s="298"/>
      <c r="C14" s="298"/>
    </row>
  </sheetData>
  <mergeCells count="9">
    <mergeCell ref="B1:M1"/>
    <mergeCell ref="A14:C14"/>
    <mergeCell ref="K8:M8"/>
    <mergeCell ref="B8:G8"/>
    <mergeCell ref="B9:G9"/>
    <mergeCell ref="K2:L3"/>
    <mergeCell ref="A12:F12"/>
    <mergeCell ref="K9:M9"/>
    <mergeCell ref="A11:O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4"/>
  <sheetViews>
    <sheetView showGridLines="0" zoomScale="90" zoomScaleNormal="90" workbookViewId="0">
      <selection sqref="A1:J1"/>
    </sheetView>
  </sheetViews>
  <sheetFormatPr defaultRowHeight="15" x14ac:dyDescent="0.25"/>
  <cols>
    <col min="2" max="2" width="12.5703125" bestFit="1" customWidth="1"/>
    <col min="27" max="27" width="0" hidden="1" customWidth="1"/>
  </cols>
  <sheetData>
    <row r="1" spans="1:27" ht="20.25" x14ac:dyDescent="0.4">
      <c r="A1" s="391" t="s">
        <v>46</v>
      </c>
      <c r="B1" s="391"/>
      <c r="C1" s="391"/>
      <c r="D1" s="391"/>
      <c r="E1" s="391"/>
      <c r="F1" s="391"/>
      <c r="G1" s="391"/>
      <c r="H1" s="391"/>
      <c r="I1" s="391"/>
      <c r="J1" s="391"/>
    </row>
    <row r="2" spans="1:27" ht="15.75" thickBot="1" x14ac:dyDescent="0.3">
      <c r="AA2">
        <v>1</v>
      </c>
    </row>
    <row r="3" spans="1:27" x14ac:dyDescent="0.25">
      <c r="B3" s="6" t="s">
        <v>11</v>
      </c>
      <c r="C3" s="278" t="s">
        <v>174</v>
      </c>
      <c r="D3" s="278" t="s">
        <v>175</v>
      </c>
      <c r="E3" s="278" t="s">
        <v>176</v>
      </c>
      <c r="F3" s="278"/>
      <c r="G3" s="279"/>
      <c r="AA3">
        <v>2</v>
      </c>
    </row>
    <row r="4" spans="1:27" x14ac:dyDescent="0.25">
      <c r="B4" s="8" t="s">
        <v>14</v>
      </c>
      <c r="C4" s="276">
        <v>4</v>
      </c>
      <c r="D4" s="276">
        <v>3</v>
      </c>
      <c r="E4" s="276">
        <v>3</v>
      </c>
      <c r="F4" s="276"/>
      <c r="G4" s="18"/>
      <c r="AA4">
        <v>3</v>
      </c>
    </row>
    <row r="5" spans="1:27" x14ac:dyDescent="0.25">
      <c r="B5" s="8" t="s">
        <v>199</v>
      </c>
      <c r="C5" s="276">
        <v>3</v>
      </c>
      <c r="D5" s="276">
        <v>3</v>
      </c>
      <c r="E5" s="276">
        <v>3</v>
      </c>
      <c r="F5" s="276"/>
      <c r="G5" s="18"/>
      <c r="AA5">
        <v>4</v>
      </c>
    </row>
    <row r="6" spans="1:27" ht="15.75" thickBot="1" x14ac:dyDescent="0.3">
      <c r="B6" s="10" t="s">
        <v>17</v>
      </c>
      <c r="C6" s="271">
        <f t="shared" ref="C6:G6" si="0">C4*C5</f>
        <v>12</v>
      </c>
      <c r="D6" s="271">
        <f t="shared" si="0"/>
        <v>9</v>
      </c>
      <c r="E6" s="271">
        <f t="shared" si="0"/>
        <v>9</v>
      </c>
      <c r="F6" s="271">
        <f t="shared" si="0"/>
        <v>0</v>
      </c>
      <c r="G6" s="271">
        <f t="shared" si="0"/>
        <v>0</v>
      </c>
    </row>
    <row r="7" spans="1:27" ht="15.75" thickBot="1" x14ac:dyDescent="0.3"/>
    <row r="8" spans="1:27" x14ac:dyDescent="0.25">
      <c r="A8" s="392"/>
      <c r="B8" s="393"/>
      <c r="C8" s="396" t="s">
        <v>1</v>
      </c>
      <c r="D8" s="396"/>
      <c r="E8" s="396"/>
      <c r="F8" s="396"/>
      <c r="G8" s="396"/>
      <c r="H8" s="396"/>
      <c r="I8" s="396"/>
      <c r="J8" s="397"/>
    </row>
    <row r="9" spans="1:27" x14ac:dyDescent="0.25">
      <c r="A9" s="394"/>
      <c r="B9" s="395"/>
      <c r="C9" s="398"/>
      <c r="D9" s="398"/>
      <c r="E9" s="398"/>
      <c r="F9" s="398"/>
      <c r="G9" s="398"/>
      <c r="H9" s="398"/>
      <c r="I9" s="398"/>
      <c r="J9" s="399"/>
      <c r="AA9">
        <v>1</v>
      </c>
    </row>
    <row r="10" spans="1:27" x14ac:dyDescent="0.25">
      <c r="A10" s="400" t="s">
        <v>0</v>
      </c>
      <c r="B10" s="398"/>
      <c r="C10" s="378" t="s">
        <v>144</v>
      </c>
      <c r="D10" s="378"/>
      <c r="E10" s="378" t="s">
        <v>145</v>
      </c>
      <c r="F10" s="378"/>
      <c r="G10" s="378" t="s">
        <v>4</v>
      </c>
      <c r="H10" s="378"/>
      <c r="I10" s="401" t="s">
        <v>5</v>
      </c>
      <c r="J10" s="402"/>
      <c r="AA10">
        <v>2</v>
      </c>
    </row>
    <row r="11" spans="1:27" x14ac:dyDescent="0.25">
      <c r="A11" s="400"/>
      <c r="B11" s="398"/>
      <c r="C11" s="378"/>
      <c r="D11" s="378"/>
      <c r="E11" s="378"/>
      <c r="F11" s="378"/>
      <c r="G11" s="378"/>
      <c r="H11" s="378"/>
      <c r="I11" s="403"/>
      <c r="J11" s="404"/>
      <c r="AA11">
        <v>3</v>
      </c>
    </row>
    <row r="12" spans="1:27" x14ac:dyDescent="0.25">
      <c r="A12" s="400"/>
      <c r="B12" s="398"/>
      <c r="C12" s="378"/>
      <c r="D12" s="378"/>
      <c r="E12" s="378"/>
      <c r="F12" s="378"/>
      <c r="G12" s="378"/>
      <c r="H12" s="378"/>
      <c r="I12" s="403"/>
      <c r="J12" s="404"/>
      <c r="AA12">
        <v>4</v>
      </c>
    </row>
    <row r="13" spans="1:27" x14ac:dyDescent="0.25">
      <c r="A13" s="400"/>
      <c r="B13" s="398"/>
      <c r="C13" s="378"/>
      <c r="D13" s="378"/>
      <c r="E13" s="378"/>
      <c r="F13" s="378"/>
      <c r="G13" s="378"/>
      <c r="H13" s="378"/>
      <c r="I13" s="403"/>
      <c r="J13" s="404"/>
      <c r="AA13">
        <v>5</v>
      </c>
    </row>
    <row r="14" spans="1:27" x14ac:dyDescent="0.25">
      <c r="A14" s="400"/>
      <c r="B14" s="398"/>
      <c r="C14" s="378"/>
      <c r="D14" s="378"/>
      <c r="E14" s="378"/>
      <c r="F14" s="378"/>
      <c r="G14" s="378"/>
      <c r="H14" s="378"/>
      <c r="I14" s="405"/>
      <c r="J14" s="406"/>
    </row>
    <row r="15" spans="1:27" x14ac:dyDescent="0.25">
      <c r="A15" s="377" t="s">
        <v>29</v>
      </c>
      <c r="B15" s="378"/>
      <c r="C15" s="373">
        <v>5</v>
      </c>
      <c r="D15" s="373"/>
      <c r="E15" s="380">
        <v>10</v>
      </c>
      <c r="F15" s="380"/>
      <c r="G15" s="381">
        <v>15</v>
      </c>
      <c r="H15" s="381"/>
      <c r="I15" s="381">
        <v>20</v>
      </c>
      <c r="J15" s="382"/>
    </row>
    <row r="16" spans="1:27" x14ac:dyDescent="0.25">
      <c r="A16" s="377"/>
      <c r="B16" s="378"/>
      <c r="C16" s="373"/>
      <c r="D16" s="373"/>
      <c r="E16" s="380"/>
      <c r="F16" s="380"/>
      <c r="G16" s="381"/>
      <c r="H16" s="381"/>
      <c r="I16" s="381"/>
      <c r="J16" s="382"/>
    </row>
    <row r="17" spans="1:10" x14ac:dyDescent="0.25">
      <c r="A17" s="377" t="s">
        <v>7</v>
      </c>
      <c r="B17" s="378"/>
      <c r="C17" s="373">
        <v>4</v>
      </c>
      <c r="D17" s="373"/>
      <c r="E17" s="380">
        <v>8</v>
      </c>
      <c r="F17" s="380"/>
      <c r="G17" s="381">
        <v>12</v>
      </c>
      <c r="H17" s="381"/>
      <c r="I17" s="381">
        <v>16</v>
      </c>
      <c r="J17" s="382"/>
    </row>
    <row r="18" spans="1:10" x14ac:dyDescent="0.25">
      <c r="A18" s="377"/>
      <c r="B18" s="378"/>
      <c r="C18" s="373"/>
      <c r="D18" s="373"/>
      <c r="E18" s="380"/>
      <c r="F18" s="380"/>
      <c r="G18" s="381"/>
      <c r="H18" s="381"/>
      <c r="I18" s="381"/>
      <c r="J18" s="382"/>
    </row>
    <row r="19" spans="1:10" x14ac:dyDescent="0.25">
      <c r="A19" s="377" t="s">
        <v>8</v>
      </c>
      <c r="B19" s="378"/>
      <c r="C19" s="379">
        <v>3</v>
      </c>
      <c r="D19" s="379"/>
      <c r="E19" s="373">
        <v>6</v>
      </c>
      <c r="F19" s="373"/>
      <c r="G19" s="380">
        <v>9</v>
      </c>
      <c r="H19" s="380"/>
      <c r="I19" s="381">
        <v>12</v>
      </c>
      <c r="J19" s="382"/>
    </row>
    <row r="20" spans="1:10" x14ac:dyDescent="0.25">
      <c r="A20" s="377"/>
      <c r="B20" s="378"/>
      <c r="C20" s="379"/>
      <c r="D20" s="379"/>
      <c r="E20" s="373"/>
      <c r="F20" s="373"/>
      <c r="G20" s="380"/>
      <c r="H20" s="380"/>
      <c r="I20" s="381"/>
      <c r="J20" s="382"/>
    </row>
    <row r="21" spans="1:10" x14ac:dyDescent="0.25">
      <c r="A21" s="377" t="s">
        <v>9</v>
      </c>
      <c r="B21" s="378"/>
      <c r="C21" s="383">
        <v>2</v>
      </c>
      <c r="D21" s="383"/>
      <c r="E21" s="384">
        <v>4</v>
      </c>
      <c r="F21" s="384"/>
      <c r="G21" s="373">
        <v>6</v>
      </c>
      <c r="H21" s="373"/>
      <c r="I21" s="380">
        <v>8</v>
      </c>
      <c r="J21" s="385"/>
    </row>
    <row r="22" spans="1:10" x14ac:dyDescent="0.25">
      <c r="A22" s="377"/>
      <c r="B22" s="378"/>
      <c r="C22" s="383"/>
      <c r="D22" s="383"/>
      <c r="E22" s="384"/>
      <c r="F22" s="384"/>
      <c r="G22" s="373"/>
      <c r="H22" s="373"/>
      <c r="I22" s="380"/>
      <c r="J22" s="385"/>
    </row>
    <row r="23" spans="1:10" x14ac:dyDescent="0.25">
      <c r="A23" s="377" t="s">
        <v>10</v>
      </c>
      <c r="B23" s="378"/>
      <c r="C23" s="379">
        <v>1</v>
      </c>
      <c r="D23" s="379"/>
      <c r="E23" s="379">
        <v>2</v>
      </c>
      <c r="F23" s="379"/>
      <c r="G23" s="379">
        <v>3</v>
      </c>
      <c r="H23" s="379"/>
      <c r="I23" s="373">
        <v>4</v>
      </c>
      <c r="J23" s="374"/>
    </row>
    <row r="24" spans="1:10" ht="15.75" thickBot="1" x14ac:dyDescent="0.3">
      <c r="A24" s="386"/>
      <c r="B24" s="387"/>
      <c r="C24" s="388"/>
      <c r="D24" s="388"/>
      <c r="E24" s="388"/>
      <c r="F24" s="388"/>
      <c r="G24" s="388"/>
      <c r="H24" s="388"/>
      <c r="I24" s="375"/>
      <c r="J24" s="376"/>
    </row>
    <row r="37" spans="10:16" x14ac:dyDescent="0.25">
      <c r="K37" s="389" t="s">
        <v>44</v>
      </c>
      <c r="L37" s="389"/>
      <c r="M37" s="389"/>
      <c r="N37" s="389"/>
      <c r="O37" s="389"/>
    </row>
    <row r="46" spans="10:16" x14ac:dyDescent="0.25">
      <c r="J46" s="390" t="s">
        <v>45</v>
      </c>
      <c r="K46" s="389"/>
      <c r="L46" s="389"/>
      <c r="M46" s="389"/>
      <c r="N46" s="389"/>
      <c r="O46" s="389"/>
      <c r="P46" s="389"/>
    </row>
    <row r="51" spans="1:15" s="220" customFormat="1" x14ac:dyDescent="0.25">
      <c r="A51" s="297" t="s">
        <v>270</v>
      </c>
      <c r="B51" s="297"/>
      <c r="C51" s="297"/>
      <c r="D51" s="297"/>
      <c r="E51" s="297"/>
      <c r="F51" s="297"/>
      <c r="G51" s="297"/>
      <c r="H51" s="297"/>
      <c r="I51" s="297"/>
      <c r="J51" s="297"/>
      <c r="K51" s="297"/>
      <c r="L51" s="297"/>
      <c r="M51" s="297"/>
      <c r="N51" s="297"/>
      <c r="O51" s="297"/>
    </row>
    <row r="52" spans="1:15" s="220" customFormat="1" x14ac:dyDescent="0.25">
      <c r="A52" s="297" t="s">
        <v>193</v>
      </c>
      <c r="B52" s="297"/>
      <c r="C52" s="297"/>
      <c r="D52" s="297"/>
      <c r="E52" s="297"/>
      <c r="F52" s="297"/>
    </row>
    <row r="53" spans="1:15" s="220" customFormat="1" x14ac:dyDescent="0.25">
      <c r="A53" s="220" t="s">
        <v>49</v>
      </c>
    </row>
    <row r="54" spans="1:15" s="220" customFormat="1" x14ac:dyDescent="0.25">
      <c r="A54" s="298" t="s">
        <v>194</v>
      </c>
      <c r="B54" s="298"/>
      <c r="C54" s="298"/>
    </row>
  </sheetData>
  <mergeCells count="38">
    <mergeCell ref="A54:C54"/>
    <mergeCell ref="K37:O37"/>
    <mergeCell ref="J46:P46"/>
    <mergeCell ref="A1:J1"/>
    <mergeCell ref="A8:B9"/>
    <mergeCell ref="C8:J9"/>
    <mergeCell ref="A10:B14"/>
    <mergeCell ref="C10:D14"/>
    <mergeCell ref="E10:F14"/>
    <mergeCell ref="G10:H14"/>
    <mergeCell ref="I10:J14"/>
    <mergeCell ref="A17:B18"/>
    <mergeCell ref="C17:D18"/>
    <mergeCell ref="E17:F18"/>
    <mergeCell ref="G17:H18"/>
    <mergeCell ref="A52:F52"/>
    <mergeCell ref="I17:J18"/>
    <mergeCell ref="A15:B16"/>
    <mergeCell ref="C15:D16"/>
    <mergeCell ref="E15:F16"/>
    <mergeCell ref="G15:H16"/>
    <mergeCell ref="I15:J16"/>
    <mergeCell ref="A51:O51"/>
    <mergeCell ref="I23:J24"/>
    <mergeCell ref="A19:B20"/>
    <mergeCell ref="C19:D20"/>
    <mergeCell ref="E19:F20"/>
    <mergeCell ref="G19:H20"/>
    <mergeCell ref="I19:J20"/>
    <mergeCell ref="A21:B22"/>
    <mergeCell ref="C21:D22"/>
    <mergeCell ref="E21:F22"/>
    <mergeCell ref="G21:H22"/>
    <mergeCell ref="I21:J22"/>
    <mergeCell ref="A23:B24"/>
    <mergeCell ref="C23:D24"/>
    <mergeCell ref="E23:F24"/>
    <mergeCell ref="G23:H24"/>
  </mergeCells>
  <conditionalFormatting sqref="C6:G6">
    <cfRule type="expression" dxfId="41" priority="1" stopIfTrue="1">
      <formula>IF(C6&lt;=3,1,0)</formula>
    </cfRule>
    <cfRule type="expression" dxfId="40" priority="2" stopIfTrue="1">
      <formula>IF(C6&lt;=7,1,0)</formula>
    </cfRule>
    <cfRule type="expression" dxfId="39" priority="3" stopIfTrue="1">
      <formula>IF(C6&lt;=11,1,0)</formula>
    </cfRule>
    <cfRule type="expression" dxfId="38" priority="4" stopIfTrue="1">
      <formula>IF(C6&gt;=12,1,0)</formula>
    </cfRule>
  </conditionalFormatting>
  <dataValidations count="2">
    <dataValidation type="list" allowBlank="1" showInputMessage="1" showErrorMessage="1" sqref="C4:G4" xr:uid="{00000000-0002-0000-0100-000000000000}">
      <formula1>$AA$2:$AA$5</formula1>
    </dataValidation>
    <dataValidation type="list" allowBlank="1" showInputMessage="1" showErrorMessage="1" sqref="C5:G5" xr:uid="{00000000-0002-0000-0100-000001000000}">
      <formula1>$AA$9:$AA$13</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7"/>
  <sheetViews>
    <sheetView showGridLines="0" zoomScaleNormal="100" workbookViewId="0">
      <selection activeCell="Q22" sqref="Q22"/>
    </sheetView>
  </sheetViews>
  <sheetFormatPr defaultRowHeight="15" x14ac:dyDescent="0.25"/>
  <cols>
    <col min="1" max="1" width="14.7109375" customWidth="1"/>
    <col min="2" max="2" width="11.85546875" customWidth="1"/>
    <col min="6" max="6" width="10" customWidth="1"/>
    <col min="7" max="7" width="10.5703125" customWidth="1"/>
    <col min="27" max="27" width="0" hidden="1" customWidth="1"/>
  </cols>
  <sheetData>
    <row r="1" spans="1:28" ht="18.75" x14ac:dyDescent="0.3">
      <c r="A1" s="407" t="s">
        <v>253</v>
      </c>
      <c r="B1" s="407"/>
      <c r="C1" s="407"/>
      <c r="D1" s="407"/>
      <c r="E1" s="407"/>
      <c r="F1" s="407"/>
      <c r="G1" s="407"/>
      <c r="H1" s="407"/>
      <c r="I1" s="407"/>
      <c r="J1" s="407"/>
      <c r="AB1">
        <v>0.1</v>
      </c>
    </row>
    <row r="2" spans="1:28" x14ac:dyDescent="0.25">
      <c r="AA2">
        <v>1</v>
      </c>
      <c r="AB2">
        <v>0.4</v>
      </c>
    </row>
    <row r="4" spans="1:28" s="220" customFormat="1" ht="15.75" thickBot="1" x14ac:dyDescent="0.3"/>
    <row r="5" spans="1:28" s="217" customFormat="1" x14ac:dyDescent="0.25">
      <c r="B5" s="218" t="s">
        <v>11</v>
      </c>
      <c r="C5" s="269" t="str">
        <f>'RAM CS'!C3</f>
        <v>1 SiO2</v>
      </c>
      <c r="D5" s="269" t="str">
        <f>'RAM CS'!D3</f>
        <v>2 WBV</v>
      </c>
      <c r="E5" s="269" t="str">
        <f>'RAM CS'!E3</f>
        <v>3 Noise</v>
      </c>
      <c r="F5" s="269">
        <f>'RAM CS'!F3</f>
        <v>0</v>
      </c>
      <c r="G5" s="270">
        <f>'RAM CS'!G3</f>
        <v>0</v>
      </c>
      <c r="AA5" s="217">
        <v>2</v>
      </c>
      <c r="AB5" s="217">
        <v>0.6</v>
      </c>
    </row>
    <row r="6" spans="1:28" x14ac:dyDescent="0.25">
      <c r="B6" s="8" t="s">
        <v>14</v>
      </c>
      <c r="C6" s="16">
        <f>'RAM CS'!C4</f>
        <v>4</v>
      </c>
      <c r="D6" s="16">
        <f>'RAM CS'!D4</f>
        <v>3</v>
      </c>
      <c r="E6" s="16">
        <f>'RAM CS'!E4</f>
        <v>3</v>
      </c>
      <c r="F6" s="16"/>
      <c r="G6" s="17"/>
      <c r="AA6">
        <v>3</v>
      </c>
      <c r="AB6">
        <v>0.7</v>
      </c>
    </row>
    <row r="7" spans="1:28" x14ac:dyDescent="0.25">
      <c r="B7" s="8" t="s">
        <v>199</v>
      </c>
      <c r="C7" s="16">
        <f>'RAM CS'!C5</f>
        <v>3</v>
      </c>
      <c r="D7" s="16">
        <f>'RAM CS'!D5</f>
        <v>3</v>
      </c>
      <c r="E7" s="16">
        <f>'RAM CS'!E5</f>
        <v>3</v>
      </c>
      <c r="F7" s="16"/>
      <c r="G7" s="17"/>
      <c r="AA7">
        <v>4</v>
      </c>
      <c r="AB7">
        <v>0.8</v>
      </c>
    </row>
    <row r="8" spans="1:28" x14ac:dyDescent="0.25">
      <c r="B8" s="8" t="s">
        <v>16</v>
      </c>
      <c r="C8" s="4">
        <f t="shared" ref="C8:G10" si="0">C6*C7</f>
        <v>12</v>
      </c>
      <c r="D8" s="4">
        <f t="shared" si="0"/>
        <v>9</v>
      </c>
      <c r="E8" s="4">
        <f t="shared" si="0"/>
        <v>9</v>
      </c>
      <c r="F8" s="4">
        <f t="shared" si="0"/>
        <v>0</v>
      </c>
      <c r="G8" s="4">
        <f t="shared" si="0"/>
        <v>0</v>
      </c>
      <c r="AB8">
        <v>0.9</v>
      </c>
    </row>
    <row r="9" spans="1:28" x14ac:dyDescent="0.25">
      <c r="B9" s="9" t="s">
        <v>25</v>
      </c>
      <c r="C9" s="277">
        <v>0.6</v>
      </c>
      <c r="D9" s="277">
        <v>0.5</v>
      </c>
      <c r="E9" s="277">
        <v>0.5</v>
      </c>
      <c r="F9" s="277"/>
      <c r="G9" s="18"/>
      <c r="AB9">
        <v>0.95</v>
      </c>
    </row>
    <row r="10" spans="1:28" ht="15.75" thickBot="1" x14ac:dyDescent="0.3">
      <c r="B10" s="10" t="s">
        <v>26</v>
      </c>
      <c r="C10" s="271">
        <f t="shared" si="0"/>
        <v>7.1999999999999993</v>
      </c>
      <c r="D10" s="271">
        <f t="shared" si="0"/>
        <v>4.5</v>
      </c>
      <c r="E10" s="271">
        <f t="shared" si="0"/>
        <v>4.5</v>
      </c>
      <c r="F10" s="271">
        <f t="shared" si="0"/>
        <v>0</v>
      </c>
      <c r="G10" s="271">
        <f t="shared" si="0"/>
        <v>0</v>
      </c>
      <c r="AB10">
        <v>1</v>
      </c>
    </row>
    <row r="12" spans="1:28" ht="22.5" customHeight="1" x14ac:dyDescent="0.25">
      <c r="B12" s="408" t="s">
        <v>18</v>
      </c>
      <c r="C12" s="408"/>
      <c r="D12" s="5" t="s">
        <v>19</v>
      </c>
    </row>
    <row r="13" spans="1:28" x14ac:dyDescent="0.25">
      <c r="B13" s="409" t="s">
        <v>20</v>
      </c>
      <c r="C13" s="409"/>
      <c r="D13" s="2">
        <v>0.1</v>
      </c>
    </row>
    <row r="14" spans="1:28" x14ac:dyDescent="0.25">
      <c r="B14" s="409" t="s">
        <v>21</v>
      </c>
      <c r="C14" s="409"/>
      <c r="D14" s="2">
        <v>0.2</v>
      </c>
      <c r="AB14" s="12"/>
    </row>
    <row r="15" spans="1:28" x14ac:dyDescent="0.25">
      <c r="B15" s="409" t="s">
        <v>169</v>
      </c>
      <c r="C15" s="409"/>
      <c r="D15" s="2">
        <v>0.3</v>
      </c>
      <c r="AB15" s="11"/>
    </row>
    <row r="16" spans="1:28" x14ac:dyDescent="0.25">
      <c r="B16" s="409" t="s">
        <v>170</v>
      </c>
      <c r="C16" s="409"/>
      <c r="D16" s="2">
        <v>0.4</v>
      </c>
      <c r="AB16" s="11"/>
    </row>
    <row r="17" spans="1:28" x14ac:dyDescent="0.25">
      <c r="B17" s="410" t="s">
        <v>171</v>
      </c>
      <c r="C17" s="411"/>
      <c r="D17" s="2">
        <v>0.5</v>
      </c>
      <c r="AB17" s="11"/>
    </row>
    <row r="18" spans="1:28" x14ac:dyDescent="0.25">
      <c r="B18" s="409" t="s">
        <v>172</v>
      </c>
      <c r="C18" s="395"/>
      <c r="D18" s="2">
        <v>0.6</v>
      </c>
      <c r="AB18" s="11"/>
    </row>
    <row r="19" spans="1:28" x14ac:dyDescent="0.25">
      <c r="B19" s="409" t="s">
        <v>22</v>
      </c>
      <c r="C19" s="395"/>
      <c r="D19" s="2">
        <v>0.7</v>
      </c>
      <c r="AB19" s="11"/>
    </row>
    <row r="20" spans="1:28" ht="15.75" thickBot="1" x14ac:dyDescent="0.3">
      <c r="B20" s="409" t="s">
        <v>173</v>
      </c>
      <c r="C20" s="395"/>
      <c r="D20" s="2">
        <v>0.8</v>
      </c>
      <c r="AB20" s="11"/>
    </row>
    <row r="21" spans="1:28" ht="15" customHeight="1" x14ac:dyDescent="0.25">
      <c r="B21" s="409" t="s">
        <v>23</v>
      </c>
      <c r="C21" s="395"/>
      <c r="D21" s="2">
        <v>0.9</v>
      </c>
      <c r="G21" s="553" t="s">
        <v>284</v>
      </c>
      <c r="H21" s="554"/>
      <c r="I21" s="554"/>
      <c r="J21" s="554"/>
      <c r="K21" s="554"/>
      <c r="L21" s="554"/>
      <c r="M21" s="554"/>
      <c r="N21" s="555"/>
      <c r="AB21" s="11"/>
    </row>
    <row r="22" spans="1:28" ht="15.75" customHeight="1" x14ac:dyDescent="0.25">
      <c r="B22" s="409" t="s">
        <v>24</v>
      </c>
      <c r="C22" s="395"/>
      <c r="D22" s="2">
        <v>1</v>
      </c>
      <c r="G22" s="556"/>
      <c r="H22" s="296"/>
      <c r="I22" s="296"/>
      <c r="J22" s="296"/>
      <c r="K22" s="296"/>
      <c r="L22" s="296"/>
      <c r="M22" s="296"/>
      <c r="N22" s="557"/>
      <c r="AB22" s="11"/>
    </row>
    <row r="23" spans="1:28" ht="15.75" thickBot="1" x14ac:dyDescent="0.3">
      <c r="G23" s="558"/>
      <c r="H23" s="559"/>
      <c r="I23" s="559"/>
      <c r="J23" s="559"/>
      <c r="K23" s="559"/>
      <c r="L23" s="559"/>
      <c r="M23" s="559"/>
      <c r="N23" s="560"/>
    </row>
    <row r="24" spans="1:28" s="220" customFormat="1" x14ac:dyDescent="0.25">
      <c r="A24" s="297" t="s">
        <v>270</v>
      </c>
      <c r="B24" s="297"/>
      <c r="C24" s="297"/>
      <c r="D24" s="297"/>
      <c r="E24" s="297"/>
      <c r="F24" s="297"/>
      <c r="G24" s="297"/>
      <c r="H24" s="297"/>
      <c r="I24" s="297"/>
      <c r="J24" s="297"/>
      <c r="K24" s="297"/>
      <c r="L24" s="297"/>
      <c r="M24" s="297"/>
      <c r="N24" s="297"/>
      <c r="O24" s="297"/>
    </row>
    <row r="25" spans="1:28" s="220" customFormat="1" x14ac:dyDescent="0.25">
      <c r="A25" s="297" t="s">
        <v>275</v>
      </c>
      <c r="B25" s="297"/>
      <c r="C25" s="297"/>
      <c r="D25" s="297"/>
      <c r="E25" s="297"/>
      <c r="F25" s="297"/>
    </row>
    <row r="26" spans="1:28" s="220" customFormat="1" x14ac:dyDescent="0.25">
      <c r="A26" s="220" t="s">
        <v>49</v>
      </c>
    </row>
    <row r="27" spans="1:28" s="220" customFormat="1" x14ac:dyDescent="0.25">
      <c r="A27" s="330" t="s">
        <v>281</v>
      </c>
      <c r="B27" s="330"/>
      <c r="C27" s="330"/>
    </row>
  </sheetData>
  <mergeCells count="16">
    <mergeCell ref="B16:C16"/>
    <mergeCell ref="B17:C17"/>
    <mergeCell ref="B18:C18"/>
    <mergeCell ref="B19:C19"/>
    <mergeCell ref="B20:C20"/>
    <mergeCell ref="B21:C21"/>
    <mergeCell ref="B22:C22"/>
    <mergeCell ref="A24:O24"/>
    <mergeCell ref="A25:F25"/>
    <mergeCell ref="A27:C27"/>
    <mergeCell ref="G21:N23"/>
    <mergeCell ref="A1:J1"/>
    <mergeCell ref="B12:C12"/>
    <mergeCell ref="B13:C13"/>
    <mergeCell ref="B14:C14"/>
    <mergeCell ref="B15:C15"/>
  </mergeCells>
  <conditionalFormatting sqref="C8:G8">
    <cfRule type="expression" dxfId="37" priority="5" stopIfTrue="1">
      <formula>IF(C8&lt;=3,1,0)</formula>
    </cfRule>
    <cfRule type="expression" dxfId="36" priority="6" stopIfTrue="1">
      <formula>IF(C8&lt;=7,1,0)</formula>
    </cfRule>
    <cfRule type="expression" dxfId="35" priority="7" stopIfTrue="1">
      <formula>IF(C8&lt;=11,1,0)</formula>
    </cfRule>
    <cfRule type="expression" dxfId="34" priority="8" stopIfTrue="1">
      <formula>IF(C8&gt;=12,1,0)</formula>
    </cfRule>
  </conditionalFormatting>
  <conditionalFormatting sqref="C10:G10">
    <cfRule type="expression" dxfId="33" priority="1" stopIfTrue="1">
      <formula>IF(C10&lt;=3,1,0)</formula>
    </cfRule>
    <cfRule type="expression" dxfId="32" priority="2" stopIfTrue="1">
      <formula>IF(C10&lt;=7.9,1,0)</formula>
    </cfRule>
    <cfRule type="expression" dxfId="31" priority="3" stopIfTrue="1">
      <formula>IF(C10&lt;=11,1,0)</formula>
    </cfRule>
    <cfRule type="expression" dxfId="30" priority="4" stopIfTrue="1">
      <formula>IF(C10&gt;=12,1,0)</formula>
    </cfRule>
  </conditionalFormatting>
  <dataValidations count="1">
    <dataValidation type="list" allowBlank="1" showInputMessage="1" showErrorMessage="1" sqref="C9:G9" xr:uid="{A35D5AF0-B2B8-4B0D-A084-EC05E788AA1C}">
      <formula1>$D$13:$D$22</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8"/>
  <sheetViews>
    <sheetView showGridLines="0" zoomScaleNormal="100" workbookViewId="0">
      <selection sqref="A1:J1"/>
    </sheetView>
  </sheetViews>
  <sheetFormatPr defaultRowHeight="15" x14ac:dyDescent="0.25"/>
  <cols>
    <col min="2" max="2" width="13.42578125" bestFit="1" customWidth="1"/>
    <col min="3" max="3" width="11.140625" customWidth="1"/>
    <col min="4" max="4" width="10.7109375" customWidth="1"/>
    <col min="6" max="6" width="12" customWidth="1"/>
    <col min="7" max="7" width="13" customWidth="1"/>
    <col min="27" max="27" width="0" hidden="1" customWidth="1"/>
  </cols>
  <sheetData>
    <row r="1" spans="1:27" ht="20.25" x14ac:dyDescent="0.4">
      <c r="A1" s="391" t="s">
        <v>50</v>
      </c>
      <c r="B1" s="391"/>
      <c r="C1" s="391"/>
      <c r="D1" s="391"/>
      <c r="E1" s="391"/>
      <c r="F1" s="391"/>
      <c r="G1" s="391"/>
      <c r="H1" s="391"/>
      <c r="I1" s="391"/>
      <c r="J1" s="391"/>
    </row>
    <row r="2" spans="1:27" ht="15.75" thickBot="1" x14ac:dyDescent="0.3">
      <c r="AA2">
        <v>1</v>
      </c>
    </row>
    <row r="3" spans="1:27" s="217" customFormat="1" x14ac:dyDescent="0.25">
      <c r="B3" s="218" t="s">
        <v>11</v>
      </c>
      <c r="C3" s="215" t="str">
        <f>'RR HoC'!C5</f>
        <v>1 SiO2</v>
      </c>
      <c r="D3" s="215" t="str">
        <f>'RR HoC'!D5</f>
        <v>2 WBV</v>
      </c>
      <c r="E3" s="215" t="str">
        <f>'RR HoC'!E5</f>
        <v>3 Noise</v>
      </c>
      <c r="F3" s="215">
        <f>'RR HoC'!F5</f>
        <v>0</v>
      </c>
      <c r="G3" s="216">
        <f>'RR HoC'!G5</f>
        <v>0</v>
      </c>
      <c r="AA3" s="217">
        <v>2</v>
      </c>
    </row>
    <row r="4" spans="1:27" x14ac:dyDescent="0.25">
      <c r="B4" s="8" t="s">
        <v>14</v>
      </c>
      <c r="C4" s="16">
        <f>'RR HoC'!C6</f>
        <v>4</v>
      </c>
      <c r="D4" s="16">
        <f>'RR HoC'!D6</f>
        <v>3</v>
      </c>
      <c r="E4" s="16">
        <f>'RR HoC'!E6</f>
        <v>3</v>
      </c>
      <c r="F4" s="16">
        <f>'RR HoC'!F6</f>
        <v>0</v>
      </c>
      <c r="G4" s="17">
        <f>'RR HoC'!G6</f>
        <v>0</v>
      </c>
      <c r="AA4">
        <v>3</v>
      </c>
    </row>
    <row r="5" spans="1:27" x14ac:dyDescent="0.25">
      <c r="B5" s="3" t="s">
        <v>199</v>
      </c>
      <c r="C5" s="16">
        <f>'RR HoC'!C7</f>
        <v>3</v>
      </c>
      <c r="D5" s="16">
        <f>'RR HoC'!D7</f>
        <v>3</v>
      </c>
      <c r="E5" s="16">
        <f>'RR HoC'!E7</f>
        <v>3</v>
      </c>
      <c r="F5" s="16">
        <f>'RR HoC'!F7</f>
        <v>0</v>
      </c>
      <c r="G5" s="17">
        <f>'RR HoC'!G7</f>
        <v>0</v>
      </c>
      <c r="AA5">
        <v>4</v>
      </c>
    </row>
    <row r="6" spans="1:27" x14ac:dyDescent="0.25">
      <c r="B6" s="8" t="s">
        <v>16</v>
      </c>
      <c r="C6" s="4">
        <f t="shared" ref="C6:G6" si="0">C4*C5</f>
        <v>12</v>
      </c>
      <c r="D6" s="4">
        <f t="shared" si="0"/>
        <v>9</v>
      </c>
      <c r="E6" s="4">
        <f t="shared" si="0"/>
        <v>9</v>
      </c>
      <c r="F6" s="4">
        <f t="shared" si="0"/>
        <v>0</v>
      </c>
      <c r="G6" s="4">
        <f t="shared" si="0"/>
        <v>0</v>
      </c>
    </row>
    <row r="7" spans="1:27" x14ac:dyDescent="0.25">
      <c r="B7" s="9" t="s">
        <v>25</v>
      </c>
      <c r="C7" s="1">
        <f>'RR HoC'!C9</f>
        <v>0.6</v>
      </c>
      <c r="D7" s="1">
        <f>'RR HoC'!D9</f>
        <v>0.5</v>
      </c>
      <c r="E7" s="1">
        <f>'RR HoC'!E9</f>
        <v>0.5</v>
      </c>
      <c r="F7" s="1">
        <f>'RR HoC'!F9</f>
        <v>0</v>
      </c>
      <c r="G7" s="18">
        <f>'RR HoC'!G9</f>
        <v>0</v>
      </c>
    </row>
    <row r="8" spans="1:27" x14ac:dyDescent="0.25">
      <c r="B8" s="8" t="s">
        <v>26</v>
      </c>
      <c r="C8" s="4">
        <f t="shared" ref="C8:G8" si="1">C6*C7</f>
        <v>7.1999999999999993</v>
      </c>
      <c r="D8" s="4">
        <f t="shared" si="1"/>
        <v>4.5</v>
      </c>
      <c r="E8" s="4">
        <f t="shared" si="1"/>
        <v>4.5</v>
      </c>
      <c r="F8" s="4">
        <f t="shared" si="1"/>
        <v>0</v>
      </c>
      <c r="G8" s="4">
        <f t="shared" si="1"/>
        <v>0</v>
      </c>
    </row>
    <row r="9" spans="1:27" x14ac:dyDescent="0.25">
      <c r="B9" s="9" t="s">
        <v>27</v>
      </c>
      <c r="C9" s="13">
        <f>(C6-C8)/C6</f>
        <v>0.40000000000000008</v>
      </c>
      <c r="D9" s="13">
        <f t="shared" ref="D9:G9" si="2">(D6-D8)/D6</f>
        <v>0.5</v>
      </c>
      <c r="E9" s="13">
        <f t="shared" si="2"/>
        <v>0.5</v>
      </c>
      <c r="F9" s="13" t="e">
        <f t="shared" si="2"/>
        <v>#DIV/0!</v>
      </c>
      <c r="G9" s="13" t="e">
        <f t="shared" si="2"/>
        <v>#DIV/0!</v>
      </c>
    </row>
    <row r="10" spans="1:27" ht="15.75" thickBot="1" x14ac:dyDescent="0.3">
      <c r="B10" s="14" t="s">
        <v>28</v>
      </c>
      <c r="C10" s="15">
        <f>1-C9</f>
        <v>0.59999999999999987</v>
      </c>
      <c r="D10" s="15">
        <f t="shared" ref="D10:G10" si="3">1-D9</f>
        <v>0.5</v>
      </c>
      <c r="E10" s="15">
        <f t="shared" si="3"/>
        <v>0.5</v>
      </c>
      <c r="F10" s="15" t="e">
        <f t="shared" si="3"/>
        <v>#DIV/0!</v>
      </c>
      <c r="G10" s="15" t="e">
        <f t="shared" si="3"/>
        <v>#DIV/0!</v>
      </c>
    </row>
    <row r="13" spans="1:27" x14ac:dyDescent="0.25">
      <c r="A13" s="395"/>
      <c r="B13" s="395"/>
      <c r="C13" s="398" t="s">
        <v>1</v>
      </c>
      <c r="D13" s="398"/>
      <c r="E13" s="398"/>
      <c r="F13" s="398"/>
      <c r="G13" s="398"/>
      <c r="H13" s="398"/>
      <c r="I13" s="398"/>
      <c r="J13" s="398"/>
    </row>
    <row r="14" spans="1:27" x14ac:dyDescent="0.25">
      <c r="A14" s="395"/>
      <c r="B14" s="395"/>
      <c r="C14" s="398"/>
      <c r="D14" s="398"/>
      <c r="E14" s="398"/>
      <c r="F14" s="398"/>
      <c r="G14" s="398"/>
      <c r="H14" s="398"/>
      <c r="I14" s="398"/>
      <c r="J14" s="398"/>
      <c r="AA14">
        <v>1</v>
      </c>
    </row>
    <row r="15" spans="1:27" x14ac:dyDescent="0.25">
      <c r="A15" s="398" t="s">
        <v>0</v>
      </c>
      <c r="B15" s="398"/>
      <c r="C15" s="378" t="s">
        <v>2</v>
      </c>
      <c r="D15" s="378"/>
      <c r="E15" s="378" t="s">
        <v>3</v>
      </c>
      <c r="F15" s="378"/>
      <c r="G15" s="378" t="s">
        <v>4</v>
      </c>
      <c r="H15" s="378"/>
      <c r="I15" s="401" t="s">
        <v>5</v>
      </c>
      <c r="J15" s="412"/>
      <c r="AA15">
        <v>2</v>
      </c>
    </row>
    <row r="16" spans="1:27" x14ac:dyDescent="0.25">
      <c r="A16" s="398"/>
      <c r="B16" s="398"/>
      <c r="C16" s="378"/>
      <c r="D16" s="378"/>
      <c r="E16" s="378"/>
      <c r="F16" s="378"/>
      <c r="G16" s="378"/>
      <c r="H16" s="378"/>
      <c r="I16" s="403"/>
      <c r="J16" s="413"/>
      <c r="AA16">
        <v>3</v>
      </c>
    </row>
    <row r="17" spans="1:27" x14ac:dyDescent="0.25">
      <c r="A17" s="398"/>
      <c r="B17" s="398"/>
      <c r="C17" s="378"/>
      <c r="D17" s="378"/>
      <c r="E17" s="378"/>
      <c r="F17" s="378"/>
      <c r="G17" s="378"/>
      <c r="H17" s="378"/>
      <c r="I17" s="403"/>
      <c r="J17" s="413"/>
      <c r="AA17">
        <v>4</v>
      </c>
    </row>
    <row r="18" spans="1:27" x14ac:dyDescent="0.25">
      <c r="A18" s="398"/>
      <c r="B18" s="398"/>
      <c r="C18" s="378"/>
      <c r="D18" s="378"/>
      <c r="E18" s="378"/>
      <c r="F18" s="378"/>
      <c r="G18" s="378"/>
      <c r="H18" s="378"/>
      <c r="I18" s="403"/>
      <c r="J18" s="413"/>
      <c r="AA18">
        <v>5</v>
      </c>
    </row>
    <row r="19" spans="1:27" x14ac:dyDescent="0.25">
      <c r="A19" s="398"/>
      <c r="B19" s="398"/>
      <c r="C19" s="378"/>
      <c r="D19" s="378"/>
      <c r="E19" s="378"/>
      <c r="F19" s="378"/>
      <c r="G19" s="378"/>
      <c r="H19" s="378"/>
      <c r="I19" s="405"/>
      <c r="J19" s="414"/>
    </row>
    <row r="20" spans="1:27" x14ac:dyDescent="0.25">
      <c r="A20" s="378" t="s">
        <v>6</v>
      </c>
      <c r="B20" s="378"/>
      <c r="C20" s="373">
        <v>5</v>
      </c>
      <c r="D20" s="373"/>
      <c r="E20" s="380">
        <v>10</v>
      </c>
      <c r="F20" s="380"/>
      <c r="G20" s="381">
        <v>15</v>
      </c>
      <c r="H20" s="381"/>
      <c r="I20" s="381">
        <v>20</v>
      </c>
      <c r="J20" s="381"/>
    </row>
    <row r="21" spans="1:27" x14ac:dyDescent="0.25">
      <c r="A21" s="378"/>
      <c r="B21" s="378"/>
      <c r="C21" s="373"/>
      <c r="D21" s="373"/>
      <c r="E21" s="380"/>
      <c r="F21" s="380"/>
      <c r="G21" s="381"/>
      <c r="H21" s="381"/>
      <c r="I21" s="381"/>
      <c r="J21" s="381"/>
    </row>
    <row r="22" spans="1:27" x14ac:dyDescent="0.25">
      <c r="A22" s="378" t="s">
        <v>7</v>
      </c>
      <c r="B22" s="378"/>
      <c r="C22" s="373">
        <v>4</v>
      </c>
      <c r="D22" s="373"/>
      <c r="E22" s="380">
        <v>8</v>
      </c>
      <c r="F22" s="380"/>
      <c r="G22" s="381">
        <v>12</v>
      </c>
      <c r="H22" s="381"/>
      <c r="I22" s="381">
        <v>16</v>
      </c>
      <c r="J22" s="381"/>
    </row>
    <row r="23" spans="1:27" x14ac:dyDescent="0.25">
      <c r="A23" s="378"/>
      <c r="B23" s="378"/>
      <c r="C23" s="373"/>
      <c r="D23" s="373"/>
      <c r="E23" s="380"/>
      <c r="F23" s="380"/>
      <c r="G23" s="381"/>
      <c r="H23" s="381"/>
      <c r="I23" s="381"/>
      <c r="J23" s="381"/>
    </row>
    <row r="24" spans="1:27" x14ac:dyDescent="0.25">
      <c r="A24" s="378" t="s">
        <v>8</v>
      </c>
      <c r="B24" s="378"/>
      <c r="C24" s="379">
        <v>3</v>
      </c>
      <c r="D24" s="379"/>
      <c r="E24" s="373">
        <v>6</v>
      </c>
      <c r="F24" s="373"/>
      <c r="G24" s="380">
        <v>9</v>
      </c>
      <c r="H24" s="380"/>
      <c r="I24" s="381">
        <v>12</v>
      </c>
      <c r="J24" s="381"/>
    </row>
    <row r="25" spans="1:27" x14ac:dyDescent="0.25">
      <c r="A25" s="378"/>
      <c r="B25" s="378"/>
      <c r="C25" s="379"/>
      <c r="D25" s="379"/>
      <c r="E25" s="373"/>
      <c r="F25" s="373"/>
      <c r="G25" s="380"/>
      <c r="H25" s="380"/>
      <c r="I25" s="381"/>
      <c r="J25" s="381"/>
    </row>
    <row r="26" spans="1:27" x14ac:dyDescent="0.25">
      <c r="A26" s="378" t="s">
        <v>9</v>
      </c>
      <c r="B26" s="378"/>
      <c r="C26" s="383">
        <v>2</v>
      </c>
      <c r="D26" s="383"/>
      <c r="E26" s="384">
        <v>4</v>
      </c>
      <c r="F26" s="384"/>
      <c r="G26" s="373">
        <v>6</v>
      </c>
      <c r="H26" s="373"/>
      <c r="I26" s="380">
        <v>8</v>
      </c>
      <c r="J26" s="380"/>
    </row>
    <row r="27" spans="1:27" x14ac:dyDescent="0.25">
      <c r="A27" s="378"/>
      <c r="B27" s="378"/>
      <c r="C27" s="383"/>
      <c r="D27" s="383"/>
      <c r="E27" s="384"/>
      <c r="F27" s="384"/>
      <c r="G27" s="373"/>
      <c r="H27" s="373"/>
      <c r="I27" s="380"/>
      <c r="J27" s="380"/>
    </row>
    <row r="28" spans="1:27" x14ac:dyDescent="0.25">
      <c r="A28" s="378" t="s">
        <v>10</v>
      </c>
      <c r="B28" s="378"/>
      <c r="C28" s="379">
        <v>1</v>
      </c>
      <c r="D28" s="379"/>
      <c r="E28" s="379">
        <v>2</v>
      </c>
      <c r="F28" s="379"/>
      <c r="G28" s="379">
        <v>3</v>
      </c>
      <c r="H28" s="379"/>
      <c r="I28" s="373">
        <v>4</v>
      </c>
      <c r="J28" s="373"/>
    </row>
    <row r="29" spans="1:27" x14ac:dyDescent="0.25">
      <c r="A29" s="378"/>
      <c r="B29" s="378"/>
      <c r="C29" s="379"/>
      <c r="D29" s="379"/>
      <c r="E29" s="379"/>
      <c r="F29" s="379"/>
      <c r="G29" s="379"/>
      <c r="H29" s="379"/>
      <c r="I29" s="373"/>
      <c r="J29" s="373"/>
    </row>
    <row r="55" spans="1:15" s="220" customFormat="1" x14ac:dyDescent="0.25">
      <c r="A55" s="297" t="s">
        <v>270</v>
      </c>
      <c r="B55" s="297"/>
      <c r="C55" s="297"/>
      <c r="D55" s="297"/>
      <c r="E55" s="297"/>
      <c r="F55" s="297"/>
      <c r="G55" s="297"/>
      <c r="H55" s="297"/>
      <c r="I55" s="297"/>
      <c r="J55" s="297"/>
      <c r="K55" s="297"/>
      <c r="L55" s="297"/>
      <c r="M55" s="297"/>
      <c r="N55" s="297"/>
      <c r="O55" s="297"/>
    </row>
    <row r="56" spans="1:15" s="220" customFormat="1" x14ac:dyDescent="0.25">
      <c r="A56" s="297" t="s">
        <v>193</v>
      </c>
      <c r="B56" s="297"/>
      <c r="C56" s="297"/>
      <c r="D56" s="297"/>
      <c r="E56" s="297"/>
      <c r="F56" s="297"/>
    </row>
    <row r="57" spans="1:15" s="220" customFormat="1" x14ac:dyDescent="0.25">
      <c r="A57" s="220" t="s">
        <v>49</v>
      </c>
    </row>
    <row r="58" spans="1:15" s="220" customFormat="1" x14ac:dyDescent="0.25">
      <c r="A58" s="298" t="s">
        <v>194</v>
      </c>
      <c r="B58" s="298"/>
      <c r="C58" s="298"/>
    </row>
  </sheetData>
  <mergeCells count="36">
    <mergeCell ref="A58:C58"/>
    <mergeCell ref="A28:B29"/>
    <mergeCell ref="C28:D29"/>
    <mergeCell ref="E28:F29"/>
    <mergeCell ref="A56:F56"/>
    <mergeCell ref="A55:O55"/>
    <mergeCell ref="G28:H29"/>
    <mergeCell ref="I28:J29"/>
    <mergeCell ref="A24:B25"/>
    <mergeCell ref="C24:D25"/>
    <mergeCell ref="E24:F25"/>
    <mergeCell ref="G24:H25"/>
    <mergeCell ref="I24:J25"/>
    <mergeCell ref="A26:B27"/>
    <mergeCell ref="C26:D27"/>
    <mergeCell ref="E26:F27"/>
    <mergeCell ref="G26:H27"/>
    <mergeCell ref="I26:J27"/>
    <mergeCell ref="A20:B21"/>
    <mergeCell ref="C20:D21"/>
    <mergeCell ref="E20:F21"/>
    <mergeCell ref="G20:H21"/>
    <mergeCell ref="I20:J21"/>
    <mergeCell ref="A22:B23"/>
    <mergeCell ref="C22:D23"/>
    <mergeCell ref="E22:F23"/>
    <mergeCell ref="G22:H23"/>
    <mergeCell ref="I22:J23"/>
    <mergeCell ref="A1:J1"/>
    <mergeCell ref="A13:B14"/>
    <mergeCell ref="C13:J14"/>
    <mergeCell ref="A15:B19"/>
    <mergeCell ref="C15:D19"/>
    <mergeCell ref="E15:F19"/>
    <mergeCell ref="G15:H19"/>
    <mergeCell ref="I15:J19"/>
  </mergeCells>
  <conditionalFormatting sqref="C6:G6">
    <cfRule type="expression" dxfId="29" priority="5" stopIfTrue="1">
      <formula>IF(C6&lt;4,1,0)</formula>
    </cfRule>
    <cfRule type="expression" dxfId="28" priority="6" stopIfTrue="1">
      <formula>IF(C6&lt;8,1,0)</formula>
    </cfRule>
    <cfRule type="expression" dxfId="27" priority="7" stopIfTrue="1">
      <formula>IF(C6&lt;12,1,0)</formula>
    </cfRule>
    <cfRule type="expression" dxfId="26" priority="8" stopIfTrue="1">
      <formula>IF(C6&gt;=12,1,0)</formula>
    </cfRule>
  </conditionalFormatting>
  <conditionalFormatting sqref="C8:G8">
    <cfRule type="expression" dxfId="25" priority="1" stopIfTrue="1">
      <formula>IF(C8&lt;4,1,0)</formula>
    </cfRule>
    <cfRule type="expression" dxfId="24" priority="2" stopIfTrue="1">
      <formula>IF(C8&lt;8,1,0)</formula>
    </cfRule>
    <cfRule type="expression" dxfId="23" priority="3" stopIfTrue="1">
      <formula>IF(C8&lt;12,1,0)</formula>
    </cfRule>
    <cfRule type="expression" dxfId="22" priority="4" stopIfTrue="1">
      <formula>IF(C8&gt;=12,1,0)</formula>
    </cfRule>
  </conditionalFormatting>
  <pageMargins left="0.7" right="0.7" top="0.75" bottom="0.75" header="0.3" footer="0.3"/>
  <pageSetup orientation="portrait" r:id="rId1"/>
  <ignoredErrors>
    <ignoredError sqref="C7:G7"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4"/>
  <sheetViews>
    <sheetView showGridLines="0" zoomScale="90" zoomScaleNormal="90" workbookViewId="0">
      <selection sqref="A1:J1"/>
    </sheetView>
  </sheetViews>
  <sheetFormatPr defaultRowHeight="15" x14ac:dyDescent="0.25"/>
  <cols>
    <col min="2" max="2" width="19.5703125" customWidth="1"/>
    <col min="3" max="3" width="12.7109375" customWidth="1"/>
    <col min="4" max="8" width="15.7109375" style="19" customWidth="1"/>
    <col min="9" max="9" width="9.7109375" bestFit="1" customWidth="1"/>
    <col min="10" max="10" width="10.85546875" bestFit="1" customWidth="1"/>
    <col min="11" max="11" width="48" customWidth="1"/>
    <col min="27" max="27" width="8.85546875" customWidth="1"/>
  </cols>
  <sheetData>
    <row r="1" spans="1:27" ht="20.25" x14ac:dyDescent="0.4">
      <c r="A1" s="391" t="s">
        <v>47</v>
      </c>
      <c r="B1" s="391"/>
      <c r="C1" s="391"/>
      <c r="D1" s="391"/>
      <c r="E1" s="391"/>
      <c r="F1" s="391"/>
      <c r="G1" s="391"/>
      <c r="H1" s="391"/>
      <c r="I1" s="391"/>
      <c r="J1" s="391"/>
    </row>
    <row r="2" spans="1:27" ht="27" customHeight="1" thickBot="1" x14ac:dyDescent="0.3">
      <c r="AA2">
        <v>1</v>
      </c>
    </row>
    <row r="3" spans="1:27" x14ac:dyDescent="0.25">
      <c r="B3" s="3" t="s">
        <v>11</v>
      </c>
      <c r="C3" s="193" t="s">
        <v>174</v>
      </c>
      <c r="D3" s="193" t="s">
        <v>175</v>
      </c>
      <c r="E3" s="193" t="s">
        <v>176</v>
      </c>
      <c r="F3" s="20" t="s">
        <v>12</v>
      </c>
      <c r="G3" s="20" t="s">
        <v>13</v>
      </c>
      <c r="I3" s="178" t="s">
        <v>129</v>
      </c>
      <c r="J3" s="179" t="s">
        <v>131</v>
      </c>
      <c r="K3" s="180" t="s">
        <v>138</v>
      </c>
      <c r="AA3">
        <v>2</v>
      </c>
    </row>
    <row r="4" spans="1:27" x14ac:dyDescent="0.25">
      <c r="B4" s="3" t="s">
        <v>14</v>
      </c>
      <c r="C4" s="2">
        <v>5</v>
      </c>
      <c r="D4" s="2">
        <v>4</v>
      </c>
      <c r="E4" s="2">
        <v>4</v>
      </c>
      <c r="F4" s="2"/>
      <c r="G4" s="2"/>
      <c r="I4" s="181" t="s">
        <v>130</v>
      </c>
      <c r="J4" s="189" t="s">
        <v>143</v>
      </c>
      <c r="K4" s="182" t="s">
        <v>139</v>
      </c>
      <c r="AA4">
        <v>3</v>
      </c>
    </row>
    <row r="5" spans="1:27" x14ac:dyDescent="0.25">
      <c r="B5" s="3" t="s">
        <v>199</v>
      </c>
      <c r="C5" s="2">
        <v>3</v>
      </c>
      <c r="D5" s="2">
        <v>3</v>
      </c>
      <c r="E5" s="2">
        <v>3</v>
      </c>
      <c r="F5" s="2"/>
      <c r="G5" s="2"/>
      <c r="I5" s="183" t="s">
        <v>132</v>
      </c>
      <c r="J5" s="190" t="s">
        <v>137</v>
      </c>
      <c r="K5" s="184" t="s">
        <v>140</v>
      </c>
      <c r="AA5">
        <v>4</v>
      </c>
    </row>
    <row r="6" spans="1:27" x14ac:dyDescent="0.25">
      <c r="B6" s="3" t="s">
        <v>17</v>
      </c>
      <c r="C6" s="4">
        <f t="shared" ref="C6:G6" si="0">C4*C5</f>
        <v>15</v>
      </c>
      <c r="D6" s="4">
        <f t="shared" si="0"/>
        <v>12</v>
      </c>
      <c r="E6" s="4">
        <f t="shared" si="0"/>
        <v>12</v>
      </c>
      <c r="F6" s="4">
        <f t="shared" si="0"/>
        <v>0</v>
      </c>
      <c r="G6" s="4">
        <f t="shared" si="0"/>
        <v>0</v>
      </c>
      <c r="I6" s="185" t="s">
        <v>133</v>
      </c>
      <c r="J6" s="191" t="s">
        <v>136</v>
      </c>
      <c r="K6" s="186" t="s">
        <v>141</v>
      </c>
      <c r="AA6">
        <v>5</v>
      </c>
    </row>
    <row r="7" spans="1:27" ht="15.75" thickBot="1" x14ac:dyDescent="0.3">
      <c r="I7" s="187" t="s">
        <v>134</v>
      </c>
      <c r="J7" s="192" t="s">
        <v>135</v>
      </c>
      <c r="K7" s="188" t="s">
        <v>142</v>
      </c>
    </row>
    <row r="9" spans="1:27" x14ac:dyDescent="0.25">
      <c r="A9" s="415" t="s">
        <v>30</v>
      </c>
      <c r="B9" s="415"/>
      <c r="C9" s="415"/>
      <c r="D9" s="415"/>
      <c r="E9" s="415"/>
      <c r="F9" s="415"/>
      <c r="G9" s="415"/>
      <c r="H9" s="415"/>
    </row>
    <row r="10" spans="1:27" x14ac:dyDescent="0.25">
      <c r="A10" s="415"/>
      <c r="B10" s="415"/>
      <c r="C10" s="415"/>
      <c r="D10" s="415"/>
      <c r="E10" s="415"/>
      <c r="F10" s="415"/>
      <c r="G10" s="415"/>
      <c r="H10" s="415"/>
    </row>
    <row r="11" spans="1:27" x14ac:dyDescent="0.25">
      <c r="A11" s="389"/>
      <c r="B11" s="389"/>
      <c r="C11" s="416"/>
      <c r="D11" s="419" t="s">
        <v>31</v>
      </c>
      <c r="E11" s="419"/>
      <c r="F11" s="419"/>
      <c r="G11" s="419"/>
      <c r="H11" s="419"/>
    </row>
    <row r="12" spans="1:27" ht="140.25" x14ac:dyDescent="0.25">
      <c r="A12" s="389"/>
      <c r="B12" s="389"/>
      <c r="C12" s="416"/>
      <c r="D12" s="21" t="s">
        <v>32</v>
      </c>
      <c r="E12" s="21" t="s">
        <v>33</v>
      </c>
      <c r="F12" s="21" t="s">
        <v>34</v>
      </c>
      <c r="G12" s="21" t="s">
        <v>35</v>
      </c>
      <c r="H12" s="21" t="s">
        <v>36</v>
      </c>
    </row>
    <row r="13" spans="1:27" x14ac:dyDescent="0.25">
      <c r="A13" s="417"/>
      <c r="B13" s="417"/>
      <c r="C13" s="418"/>
      <c r="D13" s="22">
        <v>1</v>
      </c>
      <c r="E13" s="22">
        <v>2</v>
      </c>
      <c r="F13" s="22">
        <v>3</v>
      </c>
      <c r="G13" s="22">
        <v>4</v>
      </c>
      <c r="H13" s="22">
        <v>5</v>
      </c>
    </row>
    <row r="14" spans="1:27" ht="49.9" customHeight="1" x14ac:dyDescent="0.25">
      <c r="A14" s="420" t="s">
        <v>37</v>
      </c>
      <c r="B14" s="23" t="s">
        <v>38</v>
      </c>
      <c r="C14" s="23">
        <v>5</v>
      </c>
      <c r="D14" s="24">
        <v>5</v>
      </c>
      <c r="E14" s="25">
        <v>10</v>
      </c>
      <c r="F14" s="26">
        <v>15</v>
      </c>
      <c r="G14" s="26">
        <v>20</v>
      </c>
      <c r="H14" s="26">
        <v>25</v>
      </c>
    </row>
    <row r="15" spans="1:27" ht="49.9" customHeight="1" x14ac:dyDescent="0.25">
      <c r="A15" s="420"/>
      <c r="B15" s="21" t="s">
        <v>39</v>
      </c>
      <c r="C15" s="23">
        <v>4</v>
      </c>
      <c r="D15" s="27">
        <v>4</v>
      </c>
      <c r="E15" s="24">
        <v>8</v>
      </c>
      <c r="F15" s="25">
        <v>12</v>
      </c>
      <c r="G15" s="26">
        <v>16</v>
      </c>
      <c r="H15" s="26">
        <v>20</v>
      </c>
    </row>
    <row r="16" spans="1:27" ht="49.9" customHeight="1" x14ac:dyDescent="0.25">
      <c r="A16" s="420"/>
      <c r="B16" s="23" t="s">
        <v>40</v>
      </c>
      <c r="C16" s="23">
        <v>3</v>
      </c>
      <c r="D16" s="27">
        <v>3</v>
      </c>
      <c r="E16" s="24">
        <v>6</v>
      </c>
      <c r="F16" s="25">
        <v>9</v>
      </c>
      <c r="G16" s="25">
        <v>12</v>
      </c>
      <c r="H16" s="26">
        <v>15</v>
      </c>
    </row>
    <row r="17" spans="1:15" ht="49.9" customHeight="1" x14ac:dyDescent="0.25">
      <c r="A17" s="420"/>
      <c r="B17" s="23" t="s">
        <v>41</v>
      </c>
      <c r="C17" s="23">
        <v>2</v>
      </c>
      <c r="D17" s="27">
        <v>2</v>
      </c>
      <c r="E17" s="27">
        <v>4</v>
      </c>
      <c r="F17" s="24">
        <v>6</v>
      </c>
      <c r="G17" s="24">
        <v>8</v>
      </c>
      <c r="H17" s="25">
        <v>10</v>
      </c>
    </row>
    <row r="18" spans="1:15" ht="49.9" customHeight="1" x14ac:dyDescent="0.25">
      <c r="A18" s="420"/>
      <c r="B18" s="23" t="s">
        <v>42</v>
      </c>
      <c r="C18" s="23">
        <v>1</v>
      </c>
      <c r="D18" s="27">
        <v>1</v>
      </c>
      <c r="E18" s="27">
        <v>2</v>
      </c>
      <c r="F18" s="27">
        <v>3</v>
      </c>
      <c r="G18" s="27">
        <v>4</v>
      </c>
      <c r="H18" s="24">
        <v>5</v>
      </c>
    </row>
    <row r="21" spans="1:15" s="220" customFormat="1" x14ac:dyDescent="0.25">
      <c r="A21" s="297" t="s">
        <v>270</v>
      </c>
      <c r="B21" s="297"/>
      <c r="C21" s="297"/>
      <c r="D21" s="297"/>
      <c r="E21" s="297"/>
      <c r="F21" s="297"/>
      <c r="G21" s="297"/>
      <c r="H21" s="297"/>
      <c r="I21" s="297"/>
      <c r="J21" s="297"/>
      <c r="K21" s="297"/>
      <c r="L21" s="297"/>
      <c r="M21" s="297"/>
      <c r="N21" s="297"/>
      <c r="O21" s="297"/>
    </row>
    <row r="22" spans="1:15" s="220" customFormat="1" x14ac:dyDescent="0.25">
      <c r="A22" s="297" t="s">
        <v>193</v>
      </c>
      <c r="B22" s="297"/>
      <c r="C22" s="297"/>
      <c r="D22" s="297"/>
      <c r="E22" s="297"/>
      <c r="F22" s="297"/>
    </row>
    <row r="23" spans="1:15" s="220" customFormat="1" x14ac:dyDescent="0.25">
      <c r="A23" s="220" t="s">
        <v>49</v>
      </c>
    </row>
    <row r="24" spans="1:15" s="220" customFormat="1" x14ac:dyDescent="0.25">
      <c r="A24" s="298" t="s">
        <v>194</v>
      </c>
      <c r="B24" s="298"/>
      <c r="C24" s="298"/>
    </row>
  </sheetData>
  <mergeCells count="8">
    <mergeCell ref="A24:C24"/>
    <mergeCell ref="A1:J1"/>
    <mergeCell ref="A9:H10"/>
    <mergeCell ref="A11:C13"/>
    <mergeCell ref="D11:H11"/>
    <mergeCell ref="A14:A18"/>
    <mergeCell ref="A22:F22"/>
    <mergeCell ref="A21:O21"/>
  </mergeCells>
  <conditionalFormatting sqref="C6:G6">
    <cfRule type="expression" dxfId="21" priority="1" stopIfTrue="1">
      <formula>IF(C6&lt;=4,1,0)</formula>
    </cfRule>
    <cfRule type="expression" dxfId="20" priority="2" stopIfTrue="1">
      <formula>IF(C6&lt;=8,1,0)</formula>
    </cfRule>
    <cfRule type="expression" dxfId="19" priority="3" stopIfTrue="1">
      <formula>IF(C6&lt;15,1,0)</formula>
    </cfRule>
    <cfRule type="expression" dxfId="18" priority="4" stopIfTrue="1">
      <formula>IF(C6&lt;=25,1,0)</formula>
    </cfRule>
  </conditionalFormatting>
  <dataValidations count="1">
    <dataValidation type="list" allowBlank="1" showInputMessage="1" showErrorMessage="1" sqref="C4:G5" xr:uid="{00000000-0002-0000-0400-000000000000}">
      <formula1>$AA$2:$AA$6</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9F9DFD8E686440AE903B8331506A82" ma:contentTypeVersion="15" ma:contentTypeDescription="Create a new document." ma:contentTypeScope="" ma:versionID="a62662f9b10b6ce95e7e72797bb2c2ce">
  <xsd:schema xmlns:xsd="http://www.w3.org/2001/XMLSchema" xmlns:xs="http://www.w3.org/2001/XMLSchema" xmlns:p="http://schemas.microsoft.com/office/2006/metadata/properties" xmlns:ns1="http://schemas.microsoft.com/sharepoint/v3" xmlns:ns2="2c60fb6d-465d-4b79-a25d-f11a79ded8d7" xmlns:ns3="22062c06-f7c1-492a-aa59-4de680720bd5" targetNamespace="http://schemas.microsoft.com/office/2006/metadata/properties" ma:root="true" ma:fieldsID="2d13a6f794b33476448acf4d2f7cc468" ns1:_="" ns2:_="" ns3:_="">
    <xsd:import namespace="http://schemas.microsoft.com/sharepoint/v3"/>
    <xsd:import namespace="2c60fb6d-465d-4b79-a25d-f11a79ded8d7"/>
    <xsd:import namespace="22062c06-f7c1-492a-aa59-4de680720b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60fb6d-465d-4b79-a25d-f11a79ded8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062c06-f7c1-492a-aa59-4de680720bd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0831F5-0E6D-476E-B0AA-548D4B7B6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c60fb6d-465d-4b79-a25d-f11a79ded8d7"/>
    <ds:schemaRef ds:uri="22062c06-f7c1-492a-aa59-4de680720b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8E8939-5CF2-4388-9329-583D5F6C6A4C}">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812C2D70-2B53-42D7-8493-C78AC82C62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Main Menu</vt:lpstr>
      <vt:lpstr>Context</vt:lpstr>
      <vt:lpstr>Key BO</vt:lpstr>
      <vt:lpstr>ID Risks</vt:lpstr>
      <vt:lpstr>RAM FA and NFB</vt:lpstr>
      <vt:lpstr>RAM CS</vt:lpstr>
      <vt:lpstr>RR HoC</vt:lpstr>
      <vt:lpstr>RAM FS</vt:lpstr>
      <vt:lpstr>RAM CS 5x5</vt:lpstr>
      <vt:lpstr>RR HoC 5x5</vt:lpstr>
      <vt:lpstr>RAM FS 5x5</vt:lpstr>
      <vt:lpstr>CBA ROI</vt:lpstr>
      <vt:lpstr>FA Sum PtD</vt:lpstr>
      <vt:lpstr> NFB 1</vt:lpstr>
      <vt:lpstr>NFB 2</vt:lpstr>
      <vt:lpstr>5 Min 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asus-tech</dc:creator>
  <cp:lastModifiedBy>Georgi Popov</cp:lastModifiedBy>
  <dcterms:created xsi:type="dcterms:W3CDTF">2015-04-07T21:28:03Z</dcterms:created>
  <dcterms:modified xsi:type="dcterms:W3CDTF">2022-11-21T18:46:57Z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0x010100159F9DFD8E686440AE903B8331506A82</vt:lpwstr>
  </property>
</Properties>
</file>